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7.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10.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11.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workbookProtection workbookAlgorithmName="SHA-512" workbookHashValue="55O05OIYIz+7zEDt69NUF97kwBD8JkEv4SpZWL/EbiCFJpl0vk1vbombZh8sUR6KME00AbwCxRH6ji3zHNGmig==" workbookSaltValue="yoYhrFJBdH8vY9A00iQOWw==" workbookSpinCount="100000" lockStructure="1"/>
  <bookViews>
    <workbookView xWindow="4680" yWindow="555" windowWidth="21600" windowHeight="11385"/>
  </bookViews>
  <sheets>
    <sheet name="別添" sheetId="30" r:id="rId1"/>
    <sheet name="計画書" sheetId="31" r:id="rId2"/>
    <sheet name="届出書" sheetId="22" r:id="rId3"/>
    <sheet name="全削除←（参考）賃金引き上げ計画書作成のための計算シート" sheetId="13" state="hidden" r:id="rId4"/>
    <sheet name="リスト用" sheetId="27" state="hidden" r:id="rId5"/>
    <sheet name="（別添）_計画書（診療所用）案２" sheetId="28" state="hidden" r:id="rId6"/>
    <sheet name="（別添）_計画書（歯科診療所及びⅡを算定する有床診療所）" sheetId="18" state="hidden" r:id="rId7"/>
    <sheet name="（別添）_計画書（診療所用）案１" sheetId="11" state="hidden" r:id="rId8"/>
    <sheet name="（別添）_計画書（診療所用）案３" sheetId="29" state="hidden" r:id="rId9"/>
    <sheet name="様式98_賃金改善実績報告書（表紙）" sheetId="19" state="hidden" r:id="rId10"/>
    <sheet name="別添_計画書（病院及び有床診療所）" sheetId="9" state="hidden" r:id="rId11"/>
    <sheet name="（別添）_実績報告書（病院及び有床診療所）" sheetId="23" state="hidden" r:id="rId12"/>
    <sheet name="（別添）_実績報告書（無床診療所及びⅡを算定する有床診療所）" sheetId="24" state="hidden" r:id="rId13"/>
    <sheet name="（別添）_実績報告書（歯科診療所及びⅡを算定する有床診療所）" sheetId="25" state="hidden" r:id="rId14"/>
    <sheet name="医療機関集計用シート（横）" sheetId="21" state="hidden" r:id="rId15"/>
    <sheet name="リスト（入院）" sheetId="5" state="hidden" r:id="rId16"/>
    <sheet name="リスト（外来）" sheetId="8" state="hidden" r:id="rId17"/>
  </sheets>
  <externalReferences>
    <externalReference r:id="rId18"/>
    <externalReference r:id="rId19"/>
    <externalReference r:id="rId20"/>
    <externalReference r:id="rId21"/>
    <externalReference r:id="rId22"/>
  </externalReferences>
  <definedNames>
    <definedName name="_new1">[1]【参考】サービス名一覧!$A$4:$A$27</definedName>
    <definedName name="erea">#REF!</definedName>
    <definedName name="new">#REF!</definedName>
    <definedName name="_xlnm.Print_Area" localSheetId="6">'（別添）_計画書（歯科診療所及びⅡを算定する有床診療所）'!$A$1:$AG$178</definedName>
    <definedName name="_xlnm.Print_Area" localSheetId="7">'（別添）_計画書（診療所用）案１'!$A$1:$AG$129</definedName>
    <definedName name="_xlnm.Print_Area" localSheetId="5">'（別添）_計画書（診療所用）案２'!$A$1:$AG$131</definedName>
    <definedName name="_xlnm.Print_Area" localSheetId="8">'（別添）_計画書（診療所用）案３'!$A$1:$AG$161</definedName>
    <definedName name="_xlnm.Print_Area" localSheetId="13">'（別添）_実績報告書（歯科診療所及びⅡを算定する有床診療所）'!$A$1:$AG$150</definedName>
    <definedName name="_xlnm.Print_Area" localSheetId="11">'（別添）_実績報告書（病院及び有床診療所）'!$A$1:$AG$155</definedName>
    <definedName name="_xlnm.Print_Area" localSheetId="12">'（別添）_実績報告書（無床診療所及びⅡを算定する有床診療所）'!$A$1:$AG$150</definedName>
    <definedName name="_xlnm.Print_Area" localSheetId="1">計画書!$A$1:$AG$50</definedName>
    <definedName name="_xlnm.Print_Area" localSheetId="3">'全削除←（参考）賃金引き上げ計画書作成のための計算シート'!$A$1:$AG$105</definedName>
    <definedName name="_xlnm.Print_Area" localSheetId="2">届出書!$A$1:$M$36</definedName>
    <definedName name="_xlnm.Print_Area" localSheetId="0">別添!$A$1:$AE$119</definedName>
    <definedName name="_xlnm.Print_Area" localSheetId="10">'別添_計画書（病院及び有床診療所）'!$A$1:$AH$179</definedName>
    <definedName name="www" localSheetId="2">#REF!</definedName>
    <definedName name="www" localSheetId="9">#REF!</definedName>
    <definedName name="www">#REF!</definedName>
    <definedName name="Z_37B6CBE4_2B19_49FC_BFEF_B891579D40C9_.wvu.PrintArea" localSheetId="0" hidden="1">別添!$A$1:$T$111</definedName>
    <definedName name="Z_5D805DA5_5B83_4DA7_AD1F_0A528C0D7036_.wvu.PrintArea" localSheetId="0" hidden="1">別添!$A$1:$T$111</definedName>
    <definedName name="Z_69CDDE8E_4570_4BA1_94E3_16D081512935_.wvu.PrintArea" localSheetId="0" hidden="1">別添!$A$1:$T$111</definedName>
    <definedName name="Z_73BCDB9B_F610_4914_B01C_136D6132314D_.wvu.PrintArea" localSheetId="0" hidden="1">別添!$A$1:$T$111</definedName>
    <definedName name="Z_B54DE1DF_A17A_4AD2_83A8_C44B3EE7B785_.wvu.PrintArea" localSheetId="0" hidden="1">別添!$A$1:$T$111</definedName>
    <definedName name="サービス" localSheetId="2">#REF!</definedName>
    <definedName name="サービス" localSheetId="9">#REF!</definedName>
    <definedName name="サービス">#REF!</definedName>
    <definedName name="サービス種別">[2]サービス種類一覧!$B$4:$B$20</definedName>
    <definedName name="サービス種類">[3]サービス種類一覧!$C$4:$C$20</definedName>
    <definedName name="サービス名" localSheetId="2">#REF!</definedName>
    <definedName name="サービス名" localSheetId="9">#REF!</definedName>
    <definedName name="サービス名">#REF!</definedName>
    <definedName name="サービス名称" localSheetId="2">#REF!</definedName>
    <definedName name="サービス名称" localSheetId="9">#REF!</definedName>
    <definedName name="サービス名称">#REF!</definedName>
    <definedName name="一覧">[4]加算率一覧!$A$4:$A$25</definedName>
    <definedName name="種類">[5]サービス種類一覧!$A$4:$A$20</definedName>
    <definedName name="特定" localSheetId="2">#REF!</definedName>
    <definedName name="特定" localSheetId="9">#REF!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2" l="1"/>
  <c r="ADC2" i="21"/>
  <c r="AB20" i="31"/>
  <c r="AF41" i="30"/>
  <c r="AQ23" i="30"/>
  <c r="AQ47" i="30"/>
  <c r="AQ48" i="30" s="1"/>
  <c r="AQ5" i="30"/>
  <c r="Y41" i="30" l="1"/>
  <c r="AQ25" i="30"/>
  <c r="O9" i="31"/>
  <c r="O12" i="31"/>
  <c r="R12" i="31"/>
  <c r="R9" i="31"/>
  <c r="V9" i="31" l="1"/>
  <c r="V12" i="31"/>
  <c r="AB18" i="31" s="1"/>
  <c r="H12" i="31"/>
  <c r="E12" i="31"/>
  <c r="H9" i="31"/>
  <c r="E9" i="31"/>
  <c r="T32" i="31"/>
  <c r="K32" i="31"/>
  <c r="H32" i="31"/>
  <c r="E32" i="31"/>
  <c r="R2" i="31" l="1"/>
  <c r="AG11" i="30" l="1"/>
  <c r="AQ11" i="30" s="1"/>
  <c r="HS2" i="21"/>
  <c r="Y55" i="30"/>
  <c r="AB24" i="31" s="1"/>
  <c r="ADB2" i="21"/>
  <c r="ADE2" i="21"/>
  <c r="ADD2" i="21"/>
  <c r="HF2" i="21"/>
  <c r="HA2" i="21"/>
  <c r="N2" i="21" l="1"/>
  <c r="M2" i="21"/>
  <c r="L2" i="21"/>
  <c r="K2" i="21"/>
  <c r="ADA2" i="21"/>
  <c r="AB28" i="31"/>
  <c r="ID2" i="21" s="1"/>
  <c r="ADF2" i="21"/>
  <c r="KL2" i="21" l="1"/>
  <c r="KK2" i="21"/>
  <c r="KJ2" i="21"/>
  <c r="KI2" i="21"/>
  <c r="I30" i="22"/>
  <c r="H27" i="22"/>
  <c r="E25" i="22"/>
  <c r="C25" i="22"/>
  <c r="G25" i="22"/>
  <c r="E6" i="22"/>
  <c r="E10" i="22"/>
  <c r="C15" i="22"/>
  <c r="C14" i="22"/>
  <c r="E11" i="22"/>
  <c r="V4" i="31" l="1"/>
  <c r="HE2" i="21" l="1"/>
  <c r="GY2" i="21"/>
  <c r="HC2" i="21"/>
  <c r="HD2" i="21"/>
  <c r="AB144" i="29"/>
  <c r="AB140" i="29"/>
  <c r="AB132" i="29"/>
  <c r="AB128" i="29"/>
  <c r="AB119" i="29"/>
  <c r="AB116" i="29"/>
  <c r="AB110" i="29"/>
  <c r="AB107" i="29"/>
  <c r="AB101" i="29"/>
  <c r="AB98" i="29"/>
  <c r="AB92" i="29"/>
  <c r="AB89" i="29"/>
  <c r="AB83" i="29"/>
  <c r="AH9" i="29"/>
  <c r="AH8" i="29"/>
  <c r="AB114" i="28"/>
  <c r="AB110" i="28"/>
  <c r="AB102" i="28"/>
  <c r="AB98" i="28"/>
  <c r="AB89" i="28"/>
  <c r="AB86" i="28"/>
  <c r="AB80" i="28"/>
  <c r="AB77" i="28"/>
  <c r="AB71" i="28"/>
  <c r="AB68" i="28"/>
  <c r="AB62" i="28"/>
  <c r="AB59" i="28"/>
  <c r="AB53" i="28"/>
  <c r="AH9" i="28"/>
  <c r="AH8" i="28"/>
  <c r="AH9" i="11"/>
  <c r="AH8" i="11"/>
  <c r="AK9" i="13"/>
  <c r="GZ2" i="21" l="1"/>
  <c r="GX2" i="21"/>
  <c r="AB18" i="11"/>
  <c r="AB17" i="11"/>
  <c r="HG2" i="21" l="1"/>
  <c r="AK18" i="31"/>
  <c r="HB2" i="21"/>
  <c r="AB16" i="11"/>
  <c r="AB21" i="11" s="1"/>
  <c r="AB18" i="28"/>
  <c r="AB16" i="28" s="1"/>
  <c r="AB18" i="29"/>
  <c r="AB16" i="29" s="1"/>
  <c r="AB17" i="29"/>
  <c r="AB17" i="28"/>
  <c r="AK19" i="31" l="1"/>
  <c r="HU2" i="21"/>
  <c r="HI2" i="21"/>
  <c r="AB15" i="28"/>
  <c r="AB21" i="28" s="1"/>
  <c r="AH24" i="28" s="1"/>
  <c r="AU24" i="28" s="1"/>
  <c r="AB15" i="29"/>
  <c r="AB21" i="29" s="1"/>
  <c r="AB25" i="29" s="1"/>
  <c r="AB28" i="29" s="1"/>
  <c r="AK21" i="31" l="1"/>
  <c r="AK24" i="31" s="1"/>
  <c r="AB19" i="31" s="1"/>
  <c r="AB21" i="31" s="1"/>
  <c r="AB25" i="28"/>
  <c r="AB28" i="28" s="1"/>
  <c r="AH24" i="29"/>
  <c r="AU24" i="29" s="1"/>
  <c r="G21" i="23"/>
  <c r="D21" i="23"/>
  <c r="AD22" i="25" l="1"/>
  <c r="AD23" i="25"/>
  <c r="AD24" i="25"/>
  <c r="AD21" i="25"/>
  <c r="Z22" i="25"/>
  <c r="Z23" i="25"/>
  <c r="Z24" i="25"/>
  <c r="Z21" i="25"/>
  <c r="H15" i="25"/>
  <c r="E15" i="25"/>
  <c r="R12" i="25"/>
  <c r="O12" i="25"/>
  <c r="H12" i="25"/>
  <c r="E12" i="25"/>
  <c r="AD22" i="24"/>
  <c r="AD23" i="24"/>
  <c r="AD24" i="24"/>
  <c r="AD21" i="24"/>
  <c r="Z22" i="24"/>
  <c r="Z23" i="24"/>
  <c r="Z24" i="24"/>
  <c r="Z21" i="24"/>
  <c r="H15" i="24"/>
  <c r="E15" i="24"/>
  <c r="R12" i="24"/>
  <c r="O12" i="24"/>
  <c r="H12" i="24"/>
  <c r="E12" i="24"/>
  <c r="R13" i="23"/>
  <c r="O13" i="23"/>
  <c r="H13" i="23"/>
  <c r="E13" i="23"/>
  <c r="AC22" i="23"/>
  <c r="AC23" i="23"/>
  <c r="AC24" i="23"/>
  <c r="G27" i="23"/>
  <c r="D27" i="23"/>
  <c r="H16" i="23"/>
  <c r="E16" i="23"/>
  <c r="AB126" i="25"/>
  <c r="AB125" i="25"/>
  <c r="AB124" i="25"/>
  <c r="AB114" i="25"/>
  <c r="AB113" i="25"/>
  <c r="AB112" i="25"/>
  <c r="AB103" i="25"/>
  <c r="AB102" i="25"/>
  <c r="AB94" i="25"/>
  <c r="AB93" i="25"/>
  <c r="AB85" i="25"/>
  <c r="AB84" i="25"/>
  <c r="AB76" i="25"/>
  <c r="AB75" i="25"/>
  <c r="AB67" i="25"/>
  <c r="AB66" i="25"/>
  <c r="AB127" i="24"/>
  <c r="AB126" i="24"/>
  <c r="AB125" i="24"/>
  <c r="AB115" i="24"/>
  <c r="AB114" i="24"/>
  <c r="AB113" i="24"/>
  <c r="AB104" i="24"/>
  <c r="AB103" i="24"/>
  <c r="AB95" i="24"/>
  <c r="AB94" i="24"/>
  <c r="AB86" i="24"/>
  <c r="AB85" i="24"/>
  <c r="AB77" i="24"/>
  <c r="AB76" i="24"/>
  <c r="AB68" i="24"/>
  <c r="AB67" i="24"/>
  <c r="AB133" i="23"/>
  <c r="AB132" i="23"/>
  <c r="AB131" i="23"/>
  <c r="AB121" i="23"/>
  <c r="AB120" i="23"/>
  <c r="AB119" i="23"/>
  <c r="AB110" i="23"/>
  <c r="AB109" i="23"/>
  <c r="AB101" i="23"/>
  <c r="AB100" i="23"/>
  <c r="AB92" i="23"/>
  <c r="AB91" i="23"/>
  <c r="AB83" i="23"/>
  <c r="AB82" i="23"/>
  <c r="AB74" i="23"/>
  <c r="AB73" i="23"/>
  <c r="AB105" i="25"/>
  <c r="AB108" i="25"/>
  <c r="AB99" i="25"/>
  <c r="AB87" i="25"/>
  <c r="AB90" i="25"/>
  <c r="AB81" i="25"/>
  <c r="AB52" i="25"/>
  <c r="P37" i="25"/>
  <c r="M37" i="25"/>
  <c r="G37" i="25"/>
  <c r="D37" i="25"/>
  <c r="P36" i="25"/>
  <c r="M36" i="25"/>
  <c r="G36" i="25"/>
  <c r="D36" i="25"/>
  <c r="P35" i="25"/>
  <c r="M35" i="25"/>
  <c r="G35" i="25"/>
  <c r="D35" i="25"/>
  <c r="P34" i="25"/>
  <c r="M34" i="25"/>
  <c r="Z31" i="25"/>
  <c r="S31" i="25"/>
  <c r="P30" i="25"/>
  <c r="M30" i="25"/>
  <c r="G30" i="25"/>
  <c r="D30" i="25"/>
  <c r="P29" i="25"/>
  <c r="M29" i="25"/>
  <c r="G29" i="25"/>
  <c r="D29" i="25"/>
  <c r="P28" i="25"/>
  <c r="M28" i="25"/>
  <c r="G28" i="25"/>
  <c r="D28" i="25"/>
  <c r="P27" i="25"/>
  <c r="M27" i="25"/>
  <c r="AB52" i="24"/>
  <c r="P37" i="24"/>
  <c r="M37" i="24"/>
  <c r="G37" i="24"/>
  <c r="D37" i="24"/>
  <c r="P36" i="24"/>
  <c r="M36" i="24"/>
  <c r="G36" i="24"/>
  <c r="D36" i="24"/>
  <c r="P35" i="24"/>
  <c r="M35" i="24"/>
  <c r="G35" i="24"/>
  <c r="D35" i="24"/>
  <c r="P34" i="24"/>
  <c r="M34" i="24"/>
  <c r="Z31" i="24"/>
  <c r="S31" i="24"/>
  <c r="P30" i="24"/>
  <c r="M30" i="24"/>
  <c r="G30" i="24"/>
  <c r="D30" i="24"/>
  <c r="P29" i="24"/>
  <c r="M29" i="24"/>
  <c r="G29" i="24"/>
  <c r="D29" i="24"/>
  <c r="P28" i="24"/>
  <c r="M28" i="24"/>
  <c r="G28" i="24"/>
  <c r="D28" i="24"/>
  <c r="P27" i="24"/>
  <c r="M27" i="24"/>
  <c r="AB103" i="23"/>
  <c r="AB52"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AB82" i="24" l="1"/>
  <c r="AB106" i="24"/>
  <c r="AB88" i="24"/>
  <c r="AB91" i="24"/>
  <c r="AB100" i="24"/>
  <c r="AB109" i="24"/>
  <c r="AB129" i="25"/>
  <c r="AB133" i="25"/>
  <c r="AB118" i="25"/>
  <c r="AB117" i="25"/>
  <c r="AB69" i="25"/>
  <c r="D21" i="25"/>
  <c r="G21" i="25"/>
  <c r="V15" i="25"/>
  <c r="AB119" i="24"/>
  <c r="AB122" i="24"/>
  <c r="AB118" i="24"/>
  <c r="D21" i="24"/>
  <c r="G21" i="24"/>
  <c r="AB130" i="24"/>
  <c r="AB134" i="24"/>
  <c r="AB137" i="23"/>
  <c r="AB136" i="23"/>
  <c r="AB128" i="23"/>
  <c r="AB124" i="23"/>
  <c r="AB115" i="23"/>
  <c r="AB97" i="23"/>
  <c r="AB85" i="23"/>
  <c r="V16" i="23"/>
  <c r="AB79" i="23"/>
  <c r="Z37" i="25"/>
  <c r="S37" i="25"/>
  <c r="S36" i="25"/>
  <c r="Z36" i="25"/>
  <c r="S35" i="25"/>
  <c r="Z35" i="25"/>
  <c r="S34" i="25"/>
  <c r="Z34" i="25"/>
  <c r="S37" i="24"/>
  <c r="Z37" i="24"/>
  <c r="Z36" i="24"/>
  <c r="S36" i="24"/>
  <c r="S35" i="24"/>
  <c r="Z35" i="24"/>
  <c r="Z34" i="24"/>
  <c r="S34" i="24"/>
  <c r="AC37" i="23"/>
  <c r="AC36" i="23"/>
  <c r="AC35" i="23"/>
  <c r="AB121" i="25"/>
  <c r="AB72" i="25"/>
  <c r="G34" i="23"/>
  <c r="AB73" i="24"/>
  <c r="AB70" i="24"/>
  <c r="D27" i="25"/>
  <c r="AB88" i="23"/>
  <c r="AB106" i="23"/>
  <c r="AB140" i="23"/>
  <c r="AB125" i="23"/>
  <c r="AB79" i="24"/>
  <c r="AB97" i="24"/>
  <c r="AB131" i="24"/>
  <c r="V15" i="24"/>
  <c r="AB76" i="23"/>
  <c r="AB94" i="23"/>
  <c r="AB112" i="23"/>
  <c r="AB78" i="25"/>
  <c r="AB96" i="25"/>
  <c r="AB130" i="25"/>
  <c r="D34" i="23"/>
  <c r="D34" i="25" l="1"/>
  <c r="G34" i="25"/>
  <c r="G27" i="25"/>
  <c r="D27" i="24"/>
  <c r="D34" i="24"/>
  <c r="G27" i="24"/>
  <c r="G34" i="24"/>
  <c r="Z40" i="25"/>
  <c r="AB45" i="25" s="1"/>
  <c r="Z40" i="24"/>
  <c r="AB69" i="9"/>
  <c r="AB68" i="9"/>
  <c r="AB65" i="9"/>
  <c r="AB65" i="23" s="1"/>
  <c r="AB66" i="9"/>
  <c r="AB64" i="9"/>
  <c r="AB64" i="23" s="1"/>
  <c r="AB50" i="25" l="1"/>
  <c r="AB45" i="24"/>
  <c r="AB70" i="23"/>
  <c r="AB67" i="23"/>
  <c r="AB50" i="24" l="1"/>
  <c r="H5" i="13"/>
  <c r="J2" i="21" l="1"/>
  <c r="H2" i="21"/>
  <c r="G2" i="21"/>
  <c r="F2" i="21"/>
  <c r="E2" i="21"/>
  <c r="D2" i="21"/>
  <c r="C2" i="21"/>
  <c r="B2" i="21"/>
  <c r="O17" i="22"/>
  <c r="B17" i="22" s="1"/>
  <c r="AB136" i="18"/>
  <c r="AB124" i="18"/>
  <c r="AB111" i="18"/>
  <c r="AB102" i="18"/>
  <c r="AB93" i="18"/>
  <c r="AB84" i="18"/>
  <c r="AB75" i="18"/>
  <c r="AB112" i="11"/>
  <c r="AB100" i="11"/>
  <c r="AB87" i="11"/>
  <c r="AB78" i="11"/>
  <c r="AB69" i="11"/>
  <c r="AB60" i="11"/>
  <c r="AB51" i="11"/>
  <c r="AB140" i="9"/>
  <c r="AB128" i="9"/>
  <c r="AB115" i="9"/>
  <c r="AB106" i="9"/>
  <c r="AB97" i="9"/>
  <c r="AB88" i="9"/>
  <c r="AB79" i="9"/>
  <c r="AB70" i="9"/>
  <c r="E5" i="22"/>
  <c r="R37" i="18"/>
  <c r="V4" i="29" l="1"/>
  <c r="V4" i="28"/>
  <c r="X4" i="25"/>
  <c r="X4" i="23"/>
  <c r="X4" i="24"/>
  <c r="AB133" i="18" l="1"/>
  <c r="AB132" i="18"/>
  <c r="AB121" i="18"/>
  <c r="AB120" i="18"/>
  <c r="AB108" i="18"/>
  <c r="AB99" i="18"/>
  <c r="AB90" i="18"/>
  <c r="AB81" i="18"/>
  <c r="AB72" i="18"/>
  <c r="AB109" i="11"/>
  <c r="AB108" i="11"/>
  <c r="AB97" i="11"/>
  <c r="AB96" i="11"/>
  <c r="AB84" i="11"/>
  <c r="AB75" i="11"/>
  <c r="AB66" i="11"/>
  <c r="AB57" i="11"/>
  <c r="AB48" i="11"/>
  <c r="V4" i="11"/>
  <c r="V16" i="9"/>
  <c r="V13" i="23" s="1"/>
  <c r="V16" i="18"/>
  <c r="V12" i="25" s="1"/>
  <c r="V4" i="18"/>
  <c r="V4" i="9"/>
  <c r="V21" i="18" l="1"/>
  <c r="AB38" i="18" l="1"/>
  <c r="AB39" i="18"/>
  <c r="AA37" i="18"/>
  <c r="AF37" i="18"/>
  <c r="AB36" i="18" l="1"/>
  <c r="AB103" i="9" l="1"/>
  <c r="M53" i="13"/>
  <c r="M51" i="13"/>
  <c r="X26" i="13"/>
  <c r="Q26" i="13"/>
  <c r="J26" i="13"/>
  <c r="C26" i="13"/>
  <c r="X15" i="13"/>
  <c r="Q15" i="13"/>
  <c r="J15" i="13"/>
  <c r="C15" i="13"/>
  <c r="AB137" i="9"/>
  <c r="AB136" i="9"/>
  <c r="AB125" i="9"/>
  <c r="AB124" i="9"/>
  <c r="M56" i="13" l="1"/>
  <c r="AB85" i="9" l="1"/>
  <c r="AB112" i="9"/>
  <c r="AB94" i="9"/>
  <c r="V12" i="24" l="1"/>
  <c r="AB35" i="18"/>
  <c r="AB76" i="9"/>
  <c r="V21" i="9"/>
  <c r="AB67" i="9"/>
  <c r="AB34" i="18" l="1"/>
  <c r="AB32" i="9"/>
  <c r="AB29" i="9"/>
  <c r="H10" i="8"/>
  <c r="G10" i="8"/>
  <c r="H11" i="8"/>
  <c r="G11" i="8"/>
  <c r="AB33" i="18" l="1"/>
  <c r="I10" i="8"/>
  <c r="J10" i="8" s="1"/>
  <c r="I11" i="8"/>
  <c r="G5" i="8"/>
  <c r="AB42" i="18" l="1"/>
  <c r="AB48" i="18" s="1"/>
  <c r="AB51" i="18" s="1"/>
  <c r="AB25" i="11"/>
  <c r="AB28" i="11" s="1"/>
  <c r="K4" i="8"/>
  <c r="K5" i="8"/>
  <c r="K8" i="8"/>
  <c r="K9" i="8"/>
  <c r="K10" i="8"/>
  <c r="K7" i="8"/>
  <c r="K6" i="8"/>
  <c r="G9" i="8"/>
  <c r="G8" i="8"/>
  <c r="G4" i="8"/>
  <c r="G7" i="8"/>
  <c r="G6" i="8"/>
  <c r="H6" i="8"/>
  <c r="H9" i="8"/>
  <c r="H4" i="8"/>
  <c r="H5" i="8"/>
  <c r="H7" i="8"/>
  <c r="H8" i="8"/>
  <c r="I7" i="8" l="1"/>
  <c r="J7" i="8" s="1"/>
  <c r="I4" i="8"/>
  <c r="J4" i="8" s="1"/>
  <c r="I9" i="8"/>
  <c r="J9" i="8" s="1"/>
  <c r="I8" i="8"/>
  <c r="J8" i="8" s="1"/>
  <c r="I5" i="8"/>
  <c r="J5" i="8" s="1"/>
  <c r="I6" i="8"/>
  <c r="J6" i="8" s="1"/>
  <c r="AI47" i="18" l="1"/>
  <c r="AH24" i="11"/>
  <c r="AU24" i="11" s="1"/>
  <c r="AO47" i="18" l="1"/>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G144" i="5" l="1"/>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H135" i="5" l="1"/>
  <c r="I135" i="5" s="1"/>
  <c r="H151" i="5"/>
  <c r="I151" i="5" s="1"/>
  <c r="H4" i="5"/>
  <c r="I4" i="5"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31" i="9" l="1"/>
  <c r="T21" i="23" s="1"/>
  <c r="AC21" i="23" l="1"/>
  <c r="AB31" i="9"/>
  <c r="AC34" i="23" l="1"/>
  <c r="AB30" i="9"/>
  <c r="AC40" i="23" l="1"/>
  <c r="AB45" i="23" s="1"/>
  <c r="AB50" i="23" s="1"/>
  <c r="AB28" i="9"/>
  <c r="AB35" i="9" l="1"/>
  <c r="AB41" i="9" s="1"/>
  <c r="AB44" i="9" s="1"/>
  <c r="AJ40" i="9" l="1"/>
  <c r="AK40" i="9" l="1"/>
  <c r="H28" i="22"/>
  <c r="V5" i="31"/>
  <c r="I2" i="21" l="1"/>
  <c r="H6" i="13"/>
  <c r="X5" i="25" l="1"/>
  <c r="X5" i="24"/>
  <c r="X5" i="23"/>
  <c r="V5" i="9" l="1"/>
  <c r="V5" i="29"/>
  <c r="V5" i="11"/>
  <c r="V5" i="28"/>
  <c r="V5" i="18"/>
  <c r="AI24" i="31"/>
  <c r="AO24" i="31" s="1"/>
  <c r="HT2" i="21"/>
  <c r="AB25" i="31"/>
  <c r="HR2" i="21" l="1"/>
  <c r="HW2" i="21"/>
  <c r="HV2" i="21"/>
</calcChain>
</file>

<file path=xl/comments1.xml><?xml version="1.0" encoding="utf-8"?>
<comments xmlns="http://schemas.openxmlformats.org/spreadsheetml/2006/main">
  <authors>
    <author>作成者</author>
  </authors>
  <commentList>
    <comment ref="B5" authorId="0" shapeId="0">
      <text>
        <r>
          <rPr>
            <b/>
            <sz val="9"/>
            <color indexed="81"/>
            <rFont val="MS P ゴシック"/>
            <family val="3"/>
            <charset val="128"/>
          </rPr>
          <t>忘れずにチェックしてください</t>
        </r>
        <r>
          <rPr>
            <sz val="9"/>
            <color indexed="81"/>
            <rFont val="MS P ゴシック"/>
            <family val="3"/>
            <charset val="128"/>
          </rPr>
          <t xml:space="preserve">
</t>
        </r>
      </text>
    </comment>
    <comment ref="L9" authorId="0" shapeId="0">
      <text>
        <r>
          <rPr>
            <b/>
            <sz val="9"/>
            <color indexed="81"/>
            <rFont val="MS P ゴシック"/>
            <family val="3"/>
            <charset val="128"/>
          </rPr>
          <t>半角数字７桁で記入してください
例：0123456
※小数点やカンマなどの記号は含めないでください</t>
        </r>
      </text>
    </comment>
    <comment ref="L10" authorId="0" shapeId="0">
      <text>
        <r>
          <rPr>
            <b/>
            <sz val="9"/>
            <color indexed="81"/>
            <rFont val="MS P ゴシック"/>
            <family val="3"/>
            <charset val="128"/>
          </rPr>
          <t>医療機関名を記載してください
全角文字で記載してください
×　●●ｸﾘﾆｯｸ
○　●●クリニック</t>
        </r>
      </text>
    </comment>
    <comment ref="L11" authorId="0" shapeId="0">
      <text>
        <r>
          <rPr>
            <b/>
            <sz val="9"/>
            <color indexed="81"/>
            <rFont val="MS P ゴシック"/>
            <family val="3"/>
            <charset val="128"/>
          </rPr>
          <t>医療機関が所在する都道府県を選択してください（右の欄外に届出様式提出先のメールアドレスが表示されます）</t>
        </r>
      </text>
    </comment>
    <comment ref="L12" authorId="0" shapeId="0">
      <text>
        <r>
          <rPr>
            <b/>
            <sz val="9"/>
            <color indexed="81"/>
            <rFont val="MS P ゴシック"/>
            <family val="3"/>
            <charset val="128"/>
          </rPr>
          <t>医療機関の所在地の住所を記載してください</t>
        </r>
      </text>
    </comment>
    <comment ref="F17" authorId="0" shapeId="0">
      <text>
        <r>
          <rPr>
            <b/>
            <sz val="9"/>
            <color indexed="81"/>
            <rFont val="MS P ゴシック"/>
            <family val="3"/>
            <charset val="128"/>
          </rPr>
          <t>チェックを入れると、「５外来・在宅ベースアップ評価料（Ⅰ）等により算定される金額の見込み」の③～⑥欄が
表示されます。</t>
        </r>
      </text>
    </comment>
    <comment ref="F18" authorId="0" shapeId="0">
      <text>
        <r>
          <rPr>
            <b/>
            <sz val="9"/>
            <color indexed="81"/>
            <rFont val="MS P ゴシック"/>
            <family val="3"/>
            <charset val="128"/>
          </rPr>
          <t>チェックを入れると、「５外来・在宅ベースアップ評価料（Ⅰ）等により算定される金額の見込み」の⑦～⑩欄が
表示されます。</t>
        </r>
      </text>
    </comment>
    <comment ref="N20" authorId="0" shapeId="0">
      <text>
        <r>
          <rPr>
            <b/>
            <sz val="9"/>
            <color indexed="81"/>
            <rFont val="MS P ゴシック"/>
            <family val="3"/>
            <charset val="128"/>
          </rPr>
          <t>選択してください</t>
        </r>
      </text>
    </comment>
    <comment ref="AA23" authorId="0" shapeId="0">
      <text>
        <r>
          <rPr>
            <b/>
            <sz val="9"/>
            <color indexed="81"/>
            <rFont val="MS P ゴシック"/>
            <family val="3"/>
            <charset val="128"/>
          </rPr>
          <t>選択してください</t>
        </r>
      </text>
    </comment>
    <comment ref="AA25" authorId="0" shapeId="0">
      <text>
        <r>
          <rPr>
            <b/>
            <sz val="9"/>
            <color indexed="81"/>
            <rFont val="MS P ゴシック"/>
            <family val="3"/>
            <charset val="128"/>
          </rPr>
          <t>選択してください
（原則として３月）</t>
        </r>
      </text>
    </comment>
    <comment ref="O30" authorId="0" shapeId="0">
      <text>
        <r>
          <rPr>
            <b/>
            <sz val="9"/>
            <color indexed="81"/>
            <rFont val="MS P ゴシック"/>
            <family val="3"/>
            <charset val="128"/>
          </rPr>
          <t>記載上の注意を読んだ上で記載してください</t>
        </r>
      </text>
    </comment>
    <comment ref="O34" authorId="0" shapeId="0">
      <text>
        <r>
          <rPr>
            <b/>
            <sz val="9"/>
            <color indexed="81"/>
            <rFont val="MS P ゴシック"/>
            <family val="3"/>
            <charset val="128"/>
          </rPr>
          <t>記載上の注意を読んだ上で記載してください</t>
        </r>
      </text>
    </comment>
    <comment ref="Y38" authorId="0" shapeId="0">
      <text>
        <r>
          <rPr>
            <b/>
            <sz val="9"/>
            <color indexed="81"/>
            <rFont val="MS P ゴシック"/>
            <family val="3"/>
            <charset val="128"/>
          </rPr>
          <t>前年度からの繰越がある場合、繰越予定額を記載してください。繰越予定がない場合は0を記載してください。</t>
        </r>
      </text>
    </comment>
    <comment ref="Y41" authorId="0" shapeId="0">
      <text>
        <r>
          <rPr>
            <b/>
            <sz val="9"/>
            <color indexed="81"/>
            <rFont val="MS P ゴシック"/>
            <family val="3"/>
            <charset val="128"/>
          </rPr>
          <t>自動計算されるため記載不要です</t>
        </r>
      </text>
    </comment>
    <comment ref="AA47" authorId="0" shapeId="0">
      <text>
        <r>
          <rPr>
            <b/>
            <sz val="9"/>
            <color indexed="81"/>
            <rFont val="MS P ゴシック"/>
            <family val="3"/>
            <charset val="128"/>
          </rPr>
          <t>選択してください</t>
        </r>
      </text>
    </comment>
    <comment ref="AA48" authorId="0" shapeId="0">
      <text>
        <r>
          <rPr>
            <b/>
            <sz val="9"/>
            <color indexed="81"/>
            <rFont val="MS P ゴシック"/>
            <family val="3"/>
            <charset val="128"/>
          </rPr>
          <t>選択してください
（原則として３月）</t>
        </r>
      </text>
    </comment>
    <comment ref="Y53" authorId="0" shapeId="0">
      <text>
        <r>
          <rPr>
            <b/>
            <sz val="9"/>
            <color indexed="81"/>
            <rFont val="MS P ゴシック"/>
            <family val="3"/>
            <charset val="128"/>
          </rPr>
          <t>対象職員全員の合計額を記載してください</t>
        </r>
        <r>
          <rPr>
            <sz val="9"/>
            <color indexed="81"/>
            <rFont val="MS P ゴシック"/>
            <family val="3"/>
            <charset val="128"/>
          </rPr>
          <t xml:space="preserve">
</t>
        </r>
      </text>
    </comment>
    <comment ref="Y55" authorId="0" shapeId="0">
      <text>
        <r>
          <rPr>
            <b/>
            <sz val="9"/>
            <color indexed="81"/>
            <rFont val="MS P ゴシック"/>
            <family val="3"/>
            <charset val="128"/>
          </rPr>
          <t>⑮と⑯の数字から自動計算されるため記載不要です</t>
        </r>
      </text>
    </comment>
  </commentList>
</comments>
</file>

<file path=xl/comments2.xml><?xml version="1.0" encoding="utf-8"?>
<comments xmlns="http://schemas.openxmlformats.org/spreadsheetml/2006/main">
  <authors>
    <author>作成者</author>
  </authors>
  <commentList>
    <comment ref="R2" authorId="0" shapeId="0">
      <text>
        <r>
          <rPr>
            <b/>
            <sz val="9"/>
            <color indexed="81"/>
            <rFont val="MS P ゴシック"/>
            <family val="3"/>
            <charset val="128"/>
          </rPr>
          <t>緑の欄は「別添」シートから転記されるため記載不要です</t>
        </r>
      </text>
    </comment>
    <comment ref="AB18" authorId="0" shapeId="0">
      <text>
        <r>
          <rPr>
            <b/>
            <sz val="9"/>
            <color indexed="81"/>
            <rFont val="MS P ゴシック"/>
            <family val="3"/>
            <charset val="128"/>
          </rPr>
          <t>「別添」シートの⑫から当年度のベースアップ評価料による算定金額見込みが自動計算されます</t>
        </r>
      </text>
    </comment>
    <comment ref="AB19" authorId="0" shapeId="0">
      <text>
        <r>
          <rPr>
            <b/>
            <sz val="9"/>
            <color indexed="81"/>
            <rFont val="MS P ゴシック"/>
            <family val="3"/>
            <charset val="128"/>
          </rPr>
          <t>当年度の賃金改善見込み額が算定金額と前年度からの繰越額の合計に満たない場合に表示されます</t>
        </r>
      </text>
    </comment>
    <comment ref="AB20" authorId="0" shapeId="0">
      <text>
        <r>
          <rPr>
            <b/>
            <sz val="9"/>
            <color indexed="81"/>
            <rFont val="MS P ゴシック"/>
            <family val="3"/>
            <charset val="128"/>
          </rPr>
          <t>「別添」シートの⑪の数字が転記されます</t>
        </r>
      </text>
    </comment>
    <comment ref="AB24" authorId="0" shapeId="0">
      <text>
        <r>
          <rPr>
            <b/>
            <sz val="9"/>
            <color indexed="81"/>
            <rFont val="MS P ゴシック"/>
            <family val="3"/>
            <charset val="128"/>
          </rPr>
          <t>「別添」シートの⑮⑯から当年度の賃金改善見込み額が自動計算されます</t>
        </r>
      </text>
    </comment>
    <comment ref="AB28" authorId="0" shapeId="0">
      <text>
        <r>
          <rPr>
            <b/>
            <sz val="9"/>
            <color indexed="81"/>
            <rFont val="MS P ゴシック"/>
            <family val="3"/>
            <charset val="128"/>
          </rPr>
          <t>「別添」シートの⑮の数字が転記されます</t>
        </r>
      </text>
    </comment>
  </commentList>
</comments>
</file>

<file path=xl/comments3.xml><?xml version="1.0" encoding="utf-8"?>
<comments xmlns="http://schemas.openxmlformats.org/spreadsheetml/2006/main">
  <authors>
    <author>作成者</author>
  </authors>
  <commentList>
    <comment ref="E6" authorId="0" shapeId="0">
      <text>
        <r>
          <rPr>
            <b/>
            <sz val="9"/>
            <color indexed="81"/>
            <rFont val="MS P ゴシック"/>
            <family val="3"/>
            <charset val="128"/>
          </rPr>
          <t>緑の欄は「別添」シートから転記されるため記載不要です</t>
        </r>
        <r>
          <rPr>
            <sz val="9"/>
            <color indexed="81"/>
            <rFont val="MS P ゴシック"/>
            <family val="3"/>
            <charset val="128"/>
          </rPr>
          <t xml:space="preserve">
</t>
        </r>
      </text>
    </comment>
    <comment ref="B18" authorId="0" shapeId="0">
      <text>
        <r>
          <rPr>
            <b/>
            <sz val="9"/>
            <color indexed="81"/>
            <rFont val="MS P ゴシック"/>
            <family val="3"/>
            <charset val="128"/>
          </rPr>
          <t>忘れずにチェックしてください</t>
        </r>
      </text>
    </comment>
  </commentList>
</comments>
</file>

<file path=xl/sharedStrings.xml><?xml version="1.0" encoding="utf-8"?>
<sst xmlns="http://schemas.openxmlformats.org/spreadsheetml/2006/main" count="4547" uniqueCount="1860">
  <si>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</si>
  <si>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</si>
  <si>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</si>
  <si>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</si>
  <si>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</si>
  <si>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</si>
  <si>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</si>
  <si>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</si>
  <si>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</si>
  <si>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</si>
  <si>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</si>
  <si>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</si>
  <si>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</si>
  <si>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</si>
  <si>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</si>
  <si>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</si>
  <si>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</si>
  <si>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</si>
  <si>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</si>
  <si>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</si>
  <si>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</si>
  <si>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</si>
  <si>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</si>
  <si>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</si>
  <si>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</si>
  <si>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</si>
  <si>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</si>
  <si>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</si>
  <si>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</si>
  <si>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</si>
  <si>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</si>
  <si>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外来・在宅ベースアップ評価料（Ⅰ）</t>
    <rPh sb="0" eb="2">
      <t>ガイライ</t>
    </rPh>
    <rPh sb="3" eb="5">
      <t>ザイタク</t>
    </rPh>
    <rPh sb="11" eb="13">
      <t>ヒョウカ</t>
    </rPh>
    <rPh sb="13" eb="14">
      <t>リョウ</t>
    </rPh>
    <phoneticPr fontId="5"/>
  </si>
  <si>
    <t>【記載上の注意】</t>
    <phoneticPr fontId="1"/>
  </si>
  <si>
    <t>５</t>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</si>
  <si>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</si>
  <si>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</si>
  <si>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</si>
  <si>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</si>
  <si>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</si>
  <si>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</si>
  <si>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</si>
  <si>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</si>
  <si>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</si>
  <si>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</si>
  <si>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</si>
  <si>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</si>
  <si>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（２）　外来・在宅ベースアップ評価料（Ⅰ）等の算定回数・金額の見込み</t>
    <rPh sb="21" eb="22">
      <t>トウ</t>
    </rPh>
    <rPh sb="23" eb="25">
      <t>サンテイ</t>
    </rPh>
    <rPh sb="25" eb="27">
      <t>カイスウ</t>
    </rPh>
    <rPh sb="28" eb="30">
      <t>キンガク</t>
    </rPh>
    <rPh sb="31" eb="33">
      <t>ミコ</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</si>
  <si>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</si>
  <si>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</si>
  <si>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</si>
  <si>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</si>
  <si>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</si>
  <si>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</si>
  <si>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</si>
  <si>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</si>
  <si>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</si>
  <si>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</si>
  <si>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</si>
  <si>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</si>
  <si>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</si>
  <si>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</si>
  <si>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</si>
  <si>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（３）　外来・在宅ベースアップ評価料（Ⅰ）等により行われる給与の改善率</t>
    <phoneticPr fontId="1"/>
  </si>
  <si>
    <t>）</t>
    <phoneticPr fontId="1"/>
  </si>
  <si>
    <t>７</t>
    <phoneticPr fontId="5"/>
  </si>
  <si>
    <t>外来・在宅ベースアップ評価料（Ⅱ）1</t>
  </si>
  <si>
    <t>外来・在宅ベースアップ評価料（Ⅱ）2</t>
  </si>
  <si>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</si>
  <si>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</si>
  <si>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</si>
  <si>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</si>
  <si>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</si>
  <si>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</si>
  <si>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</si>
  <si>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</si>
  <si>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</si>
  <si>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</si>
  <si>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</si>
  <si>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</si>
  <si>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</si>
  <si>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</si>
  <si>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</si>
  <si>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</si>
  <si>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</si>
  <si>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</si>
  <si>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</si>
  <si>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</si>
  <si>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</si>
  <si>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</si>
  <si>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</si>
  <si>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</si>
  <si>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</si>
  <si>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</si>
  <si>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</si>
  <si>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</si>
  <si>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</si>
  <si>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</si>
  <si>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</si>
  <si>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</si>
  <si>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</si>
  <si>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</si>
  <si>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</si>
  <si>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</si>
  <si>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</si>
  <si>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</si>
  <si>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</si>
  <si>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</si>
  <si>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</si>
  <si>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</si>
  <si>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</si>
  <si>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</si>
  <si>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６</t>
    <phoneticPr fontId="5"/>
  </si>
  <si>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</si>
  <si>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</si>
  <si>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</si>
  <si>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</si>
  <si>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</si>
  <si>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</si>
  <si>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</si>
  <si>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</si>
  <si>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</si>
  <si>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</si>
  <si>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</si>
  <si>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</si>
  <si>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</si>
  <si>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</si>
  <si>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</si>
  <si>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</si>
  <si>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</si>
  <si>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</si>
  <si>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</si>
  <si>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</si>
  <si>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</si>
  <si>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</si>
  <si>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</si>
  <si>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</si>
  <si>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</si>
  <si>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</si>
  <si>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</si>
  <si>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</si>
  <si>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</si>
  <si>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</si>
  <si>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</si>
  <si>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</si>
  <si>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</si>
  <si>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</si>
  <si>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</si>
  <si>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</si>
  <si>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</si>
  <si>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</si>
  <si>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</si>
  <si>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</si>
  <si>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</si>
  <si>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</si>
  <si>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</si>
  <si>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</si>
  <si>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</si>
  <si>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</si>
  <si>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</si>
  <si>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</si>
  <si>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</si>
  <si>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</si>
  <si>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</si>
  <si>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</si>
  <si>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</si>
  <si>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</si>
  <si>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</si>
  <si>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</si>
  <si>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</si>
  <si>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</si>
  <si>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</si>
  <si>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</si>
  <si>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</si>
  <si>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</si>
  <si>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</si>
  <si>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</si>
  <si>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</si>
  <si>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</si>
  <si>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</si>
  <si>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</si>
  <si>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</si>
  <si>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</si>
  <si>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</si>
  <si>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</si>
  <si>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</si>
  <si>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</si>
  <si>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</si>
  <si>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</si>
  <si>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</si>
  <si>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</si>
  <si>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</si>
  <si>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</si>
  <si>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</si>
  <si>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</si>
  <si>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</si>
  <si>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</si>
  <si>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</si>
  <si>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</si>
  <si>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</si>
  <si>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</si>
  <si>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</si>
  <si>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</si>
  <si>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</si>
  <si>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</si>
  <si>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</si>
  <si>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</si>
  <si>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</si>
  <si>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</si>
  <si>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</si>
  <si>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</si>
  <si>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</si>
  <si>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</si>
  <si>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</si>
  <si>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</si>
  <si>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</si>
  <si>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</si>
  <si>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</si>
  <si>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</si>
  <si>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</si>
  <si>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</si>
  <si>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</si>
  <si>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</si>
  <si>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</si>
  <si>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</si>
  <si>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</si>
  <si>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</si>
  <si>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</si>
  <si>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</si>
  <si>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</si>
  <si>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</si>
  <si>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</si>
  <si>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</si>
  <si>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</si>
  <si>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</si>
  <si>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</si>
  <si>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</si>
  <si>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</si>
  <si>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</si>
  <si>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（イ）</t>
    <phoneticPr fontId="1"/>
  </si>
  <si>
    <t>（ロ）</t>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</si>
  <si>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</si>
  <si>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</si>
  <si>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</si>
  <si>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</si>
  <si>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</si>
  <si>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</si>
  <si>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</si>
  <si>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</si>
  <si>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</si>
  <si>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</si>
  <si>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</si>
  <si>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</si>
  <si>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</si>
  <si>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</si>
  <si>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</si>
  <si>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</si>
  <si>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</si>
  <si>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</si>
  <si>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</si>
  <si>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</si>
  <si>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</si>
  <si>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</si>
  <si>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</si>
  <si>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</si>
  <si>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</si>
  <si>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</si>
  <si>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</si>
  <si>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</si>
  <si>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</si>
  <si>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</si>
  <si>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</si>
  <si>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</si>
  <si>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</si>
  <si>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</si>
  <si>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</si>
  <si>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</si>
  <si>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</si>
  <si>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</si>
  <si>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</si>
  <si>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</si>
  <si>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</si>
  <si>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</si>
  <si>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</si>
  <si>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</si>
  <si>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</si>
  <si>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</si>
  <si>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</si>
  <si>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</si>
  <si>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</si>
  <si>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</si>
  <si>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</si>
  <si>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Ⅱ．入院ベースアップ評価料の実績額【（３）の期間中】</t>
    <rPh sb="22" eb="25">
      <t>キカンチュウ</t>
    </rPh>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</si>
  <si>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</si>
  <si>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</si>
  <si>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</si>
  <si>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</si>
  <si>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</si>
  <si>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</si>
  <si>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</si>
  <si>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</si>
  <si>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</si>
  <si>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</si>
  <si>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</si>
  <si>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</si>
  <si>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</si>
  <si>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</si>
  <si>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</si>
  <si>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</si>
  <si>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</si>
  <si>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</si>
  <si>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</si>
  <si>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</si>
  <si>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r>
      <t>（８）うち</t>
    </r>
    <r>
      <rPr>
        <b/>
        <sz val="11"/>
        <rFont val="ＭＳ ゴシック"/>
        <family val="3"/>
        <charset val="128"/>
      </rPr>
      <t>外来・在宅ベースアップ評価料（Ⅰ）等</t>
    </r>
    <r>
      <rPr>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</si>
  <si>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z val="11"/>
        <rFont val="ＭＳ ゴシック"/>
        <family val="3"/>
        <charset val="128"/>
      </rPr>
      <t>入院ベースアップ評価料による算定実績</t>
    </r>
    <r>
      <rPr>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</si>
  <si>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</si>
  <si>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</si>
  <si>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</si>
  <si>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</si>
  <si>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</si>
  <si>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</si>
  <si>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</si>
  <si>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</si>
  <si>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</si>
  <si>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</si>
  <si>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</si>
  <si>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</si>
  <si>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</si>
  <si>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</si>
  <si>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</si>
  <si>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</si>
  <si>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</si>
  <si>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</si>
  <si>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</si>
  <si>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</si>
  <si>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</si>
  <si>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</si>
  <si>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</si>
  <si>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</si>
  <si>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</si>
  <si>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</si>
  <si>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</si>
  <si>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</si>
  <si>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</si>
  <si>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</si>
  <si>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</si>
  <si>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</si>
  <si>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</si>
  <si>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</si>
  <si>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</si>
  <si>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</si>
  <si>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</si>
  <si>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（45）賃金改善する前の歯科衛生士の基本給等総額【賃金改善実施期間（２）の開始月時点】</t>
    <rPh sb="40" eb="42">
      <t>ジテン</t>
    </rPh>
    <phoneticPr fontId="1"/>
  </si>
  <si>
    <t>（46）賃金改善した後の歯科衛生士の基本給等総額【賃金改善実施期間（２）の開始月時点】</t>
    <rPh sb="40" eb="42">
      <t>ジテン</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</si>
  <si>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</si>
  <si>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</si>
  <si>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</si>
  <si>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</si>
  <si>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Ⅸ．その他の対象職種の基本給等に係る事項</t>
    <rPh sb="4" eb="5">
      <t>タ</t>
    </rPh>
    <rPh sb="6" eb="8">
      <t>タイショウ</t>
    </rPh>
    <rPh sb="8" eb="10">
      <t>ショクシュ</t>
    </rPh>
    <rPh sb="16" eb="17">
      <t>カカ</t>
    </rPh>
    <rPh sb="18" eb="20">
      <t>ジコウ</t>
    </rPh>
    <phoneticPr fontId="1"/>
  </si>
  <si>
    <t>（51）その他の対象職種の常勤換算数【賃金改善実施期間（２）の開始月時点】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</si>
  <si>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（52）賃金改善する前のその他の対象職種の基本給等総額【賃金改善実施期間（２）の開始月時点】</t>
    <rPh sb="43" eb="45">
      <t>ジテン</t>
    </rPh>
    <phoneticPr fontId="1"/>
  </si>
  <si>
    <t>（53）賃金改善した後のその他の対象職種の基本給等総額【賃金改善実施期間（２）の開始月時点】</t>
    <rPh sb="43" eb="45">
      <t>ジテン</t>
    </rPh>
    <phoneticPr fontId="1"/>
  </si>
  <si>
    <t>（54）基本給等に係る賃金改善の見込み額（１ヶ月分）【（53）－（52）】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</si>
  <si>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（55）うち定期昇給相当分</t>
    <phoneticPr fontId="1"/>
  </si>
  <si>
    <t>（56）うちベア等実施分</t>
    <rPh sb="8" eb="9">
      <t>トウ</t>
    </rPh>
    <rPh sb="9" eb="11">
      <t>ジッシ</t>
    </rPh>
    <rPh sb="11" eb="12">
      <t>ブン</t>
    </rPh>
    <phoneticPr fontId="1"/>
  </si>
  <si>
    <t>（57）ベア等による賃金増率【（56）÷（52）】</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</si>
  <si>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</si>
  <si>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</si>
  <si>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（59）賃金改善する前の40歳未満の勤務医師等の給与総額【賃金改善実施期間（２）の開始月】</t>
    <rPh sb="24" eb="26">
      <t>キュウヨ</t>
    </rPh>
    <phoneticPr fontId="1"/>
  </si>
  <si>
    <t>　（60）うち賃金改善する前の40歳未満の勤務医師等の基本給等総額【賃金改善実施期間（２）の開始月】</t>
    <phoneticPr fontId="1"/>
  </si>
  <si>
    <t>（61）賃金改善した後の40歳未満の勤務医師等の給与総額【賃金改善実施期間（２）の開始月】</t>
    <rPh sb="24" eb="26">
      <t>キュウヨ</t>
    </rPh>
    <phoneticPr fontId="1"/>
  </si>
  <si>
    <t>　（62）うち賃金改善した後の40歳未満の勤務医師等の基本給等総額【賃金改善実施期間（２）の開始月】</t>
    <rPh sb="13" eb="14">
      <t>アト</t>
    </rPh>
    <phoneticPr fontId="1"/>
  </si>
  <si>
    <t>（64）基本給等に係る賃金改善の見込み額（１ヶ月分）【（62）－（60）】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</si>
  <si>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（65）うち定期昇給相当分</t>
    <phoneticPr fontId="1"/>
  </si>
  <si>
    <t>（66）うちベア等実施分</t>
    <rPh sb="8" eb="9">
      <t>トウ</t>
    </rPh>
    <rPh sb="9" eb="11">
      <t>ジッシ</t>
    </rPh>
    <rPh sb="11" eb="12">
      <t>ブン</t>
    </rPh>
    <phoneticPr fontId="1"/>
  </si>
  <si>
    <t>（67）ベア等による賃金増率【（66）÷（60）】</t>
    <rPh sb="6" eb="7">
      <t>トウ</t>
    </rPh>
    <rPh sb="10" eb="12">
      <t>チンギン</t>
    </rPh>
    <rPh sb="12" eb="13">
      <t>ゾウ</t>
    </rPh>
    <rPh sb="13" eb="14">
      <t>リツ</t>
    </rPh>
    <phoneticPr fontId="1"/>
  </si>
  <si>
    <t>Ⅺ．事務職員の基本給等に係る事項</t>
    <rPh sb="2" eb="4">
      <t>ジム</t>
    </rPh>
    <rPh sb="4" eb="6">
      <t>ショクイン</t>
    </rPh>
    <rPh sb="12" eb="13">
      <t>カカ</t>
    </rPh>
    <rPh sb="14" eb="16">
      <t>ジコウ</t>
    </rPh>
    <phoneticPr fontId="1"/>
  </si>
  <si>
    <t>（68）事務職員の常勤換算数（賃金改善実施期間（②）の開始月時点）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</si>
  <si>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（69）賃金改善する前の事務職員の給与総額（賃金改善実施期間（②）の開始月）</t>
    <rPh sb="17" eb="19">
      <t>キュウヨ</t>
    </rPh>
    <phoneticPr fontId="1"/>
  </si>
  <si>
    <t>　（70）うち賃金改善する前の事務職員の基本給等総額（賃金改善実施期間（②）の開始月）</t>
    <phoneticPr fontId="1"/>
  </si>
  <si>
    <t>（71）賃金改善した後の事務職員の給与総額（賃金改善実施期間（②）の開始月）</t>
    <rPh sb="17" eb="19">
      <t>キュウヨ</t>
    </rPh>
    <phoneticPr fontId="1"/>
  </si>
  <si>
    <t>　（72）うち賃金改善した後の事務職員の基本給等総額（賃金改善実施期間（②）の開始月）</t>
    <rPh sb="13" eb="14">
      <t>アト</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</si>
  <si>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</si>
  <si>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（74）基本給等に係る賃金改善の見込み額（１ヶ月分）【（72）－（70）】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</si>
  <si>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（75）うち定期昇給相当分</t>
    <phoneticPr fontId="1"/>
  </si>
  <si>
    <t>（76）うちベア等実施分</t>
    <rPh sb="8" eb="9">
      <t>トウ</t>
    </rPh>
    <rPh sb="9" eb="11">
      <t>ジッシ</t>
    </rPh>
    <rPh sb="11" eb="12">
      <t>ブン</t>
    </rPh>
    <phoneticPr fontId="1"/>
  </si>
  <si>
    <t>（77）ベア等による賃金増率【（76）÷（70）】</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</si>
  <si>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</si>
  <si>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</si>
  <si>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</si>
  <si>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（３）ベースアップ評価料算定期間</t>
    <rPh sb="13" eb="15">
      <t>ヒョウカ</t>
    </rPh>
    <rPh sb="15" eb="16">
      <t>リョウサンテイキカン</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</si>
  <si>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</si>
  <si>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</si>
  <si>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</si>
  <si>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</si>
  <si>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</si>
  <si>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</si>
  <si>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</si>
  <si>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r>
      <t>（９）うち</t>
    </r>
    <r>
      <rPr>
        <b/>
        <sz val="11"/>
        <rFont val="ＭＳ ゴシック"/>
        <family val="3"/>
        <charset val="128"/>
      </rPr>
      <t>外来・在宅ベースアップ評価料（Ⅱ）等</t>
    </r>
    <r>
      <rPr>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</si>
  <si>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</si>
  <si>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</si>
  <si>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</si>
  <si>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</si>
  <si>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（51）40歳未満の勤務医師等の常勤換算数【賃金改善実施期間（２）の開始月時点】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</si>
  <si>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（52）賃金改善する前の40歳未満の勤務医師等の給与総額【賃金改善実施期間（２）の開始月】</t>
    <rPh sb="24" eb="26">
      <t>キュウヨ</t>
    </rPh>
    <phoneticPr fontId="1"/>
  </si>
  <si>
    <t>　（53）うち賃金改善する前の40歳未満の勤務医師等の基本給等総額【賃金改善実施期間（２）の開始月】</t>
    <phoneticPr fontId="1"/>
  </si>
  <si>
    <t>（54）賃金改善した後の40歳未満の勤務医師等の給与総額【賃金改善実施期間（２）の開始月】</t>
    <rPh sb="24" eb="26">
      <t>キュウヨ</t>
    </rPh>
    <phoneticPr fontId="1"/>
  </si>
  <si>
    <t>　（55）うち賃金改善した後の40歳未満の勤務医師等の基本給等総額【賃金改善実施期間（２）の開始月】</t>
    <rPh sb="13" eb="14">
      <t>アト</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</si>
  <si>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</si>
  <si>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（57）基本給等に係る賃金改善の見込み額（１ヶ月分）【（55）－（53）】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</si>
  <si>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（58）うち定期昇給相当分</t>
    <phoneticPr fontId="1"/>
  </si>
  <si>
    <t>（59）うちベア等実施分</t>
    <rPh sb="8" eb="9">
      <t>トウ</t>
    </rPh>
    <rPh sb="9" eb="11">
      <t>ジッシ</t>
    </rPh>
    <rPh sb="11" eb="12">
      <t>ブン</t>
    </rPh>
    <phoneticPr fontId="1"/>
  </si>
  <si>
    <t>（60）ベア等による賃金増率【（59）÷（53）】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</si>
  <si>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</si>
  <si>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</si>
  <si>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（62）賃金改善する前の事務職員の給与総額【賃金改善実施期間（２）の開始月】</t>
    <rPh sb="17" eb="19">
      <t>キュウヨ</t>
    </rPh>
    <phoneticPr fontId="1"/>
  </si>
  <si>
    <t>　（63）うち賃金改善する前の事務職員の基本給等総額【賃金改善実施期間（２）の開始月】</t>
    <phoneticPr fontId="1"/>
  </si>
  <si>
    <t>（64）賃金改善した後の事務職員の給与総額【賃金改善実施期間（２）の開始月】</t>
    <rPh sb="17" eb="19">
      <t>キュウヨ</t>
    </rPh>
    <phoneticPr fontId="1"/>
  </si>
  <si>
    <t>　（65）うち賃金改善した後の事務職員の基本給等総額【賃金改善実施期間（２）の開始月】</t>
    <rPh sb="13" eb="14">
      <t>アト</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</si>
  <si>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</si>
  <si>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（67）基本給等に係る賃金改善の見込み額（１ヶ月分）【（65）－（63）】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</si>
  <si>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（68）うち定期昇給相当分</t>
    <phoneticPr fontId="1"/>
  </si>
  <si>
    <t>（69）うちベア等実施分</t>
    <rPh sb="8" eb="9">
      <t>トウ</t>
    </rPh>
    <rPh sb="9" eb="11">
      <t>ジッシ</t>
    </rPh>
    <rPh sb="11" eb="12">
      <t>ブン</t>
    </rPh>
    <phoneticPr fontId="1"/>
  </si>
  <si>
    <t>（70）ベア等による賃金増率【（69）÷（63）】</t>
    <rPh sb="6" eb="7">
      <t>トウ</t>
    </rPh>
    <rPh sb="10" eb="12">
      <t>チンギン</t>
    </rPh>
    <rPh sb="12" eb="13">
      <t>ゾウ</t>
    </rPh>
    <rPh sb="13" eb="14">
      <t>リツ</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</si>
  <si>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</si>
  <si>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</si>
  <si>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</si>
  <si>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</si>
  <si>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r>
      <t>（８）うち</t>
    </r>
    <r>
      <rPr>
        <b/>
        <sz val="11"/>
        <rFont val="ＭＳ ゴシック"/>
        <family val="3"/>
        <charset val="128"/>
      </rPr>
      <t>歯科外来・在宅ベースアップ評価料（Ⅰ）等</t>
    </r>
    <r>
      <rPr>
        <sz val="11"/>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</si>
  <si>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z val="11"/>
        <rFont val="ＭＳ ゴシック"/>
        <family val="3"/>
        <charset val="128"/>
      </rPr>
      <t>歯科外来・在宅ベースアップ評価料（Ⅱ）等</t>
    </r>
    <r>
      <rPr>
        <sz val="11"/>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</si>
  <si>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</si>
  <si>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</si>
  <si>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</si>
  <si>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</si>
  <si>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</si>
  <si>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</si>
  <si>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</si>
  <si>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</si>
  <si>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</si>
  <si>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</si>
  <si>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</si>
  <si>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</si>
  <si>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</si>
  <si>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</si>
  <si>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</si>
  <si>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</si>
  <si>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</si>
  <si>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</si>
  <si>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</si>
  <si>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</si>
  <si>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</si>
  <si>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</si>
  <si>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</si>
  <si>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</si>
  <si>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</si>
  <si>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</si>
  <si>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</si>
  <si>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</si>
  <si>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</si>
  <si>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</si>
  <si>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</si>
  <si>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</si>
  <si>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</si>
  <si>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</si>
  <si>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</si>
  <si>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</si>
  <si>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</si>
  <si>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</si>
  <si>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</si>
  <si>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</si>
  <si>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</si>
  <si>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</si>
  <si>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</si>
  <si>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</si>
  <si>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</si>
  <si>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</si>
  <si>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</si>
  <si>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</si>
  <si>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</si>
  <si>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</si>
  <si>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</si>
  <si>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</si>
  <si>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</si>
  <si>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</si>
  <si>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</si>
  <si>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</si>
  <si>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</si>
  <si>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</si>
  <si>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</si>
  <si>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</si>
  <si>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</si>
  <si>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</si>
  <si>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</si>
  <si>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</si>
  <si>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</si>
  <si>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</si>
  <si>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</si>
  <si>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</si>
  <si>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</si>
  <si>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</si>
  <si>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</si>
  <si>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</si>
  <si>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</si>
  <si>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</si>
  <si>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</si>
  <si>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</si>
  <si>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</si>
  <si>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</si>
  <si>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</si>
  <si>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</si>
  <si>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</si>
  <si>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</si>
  <si>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</si>
  <si>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</si>
  <si>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</si>
  <si>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</si>
  <si>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</si>
  <si>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</si>
  <si>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</si>
  <si>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</si>
  <si>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</si>
  <si>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</si>
  <si>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</si>
  <si>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</si>
  <si>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</si>
  <si>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</si>
  <si>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</si>
  <si>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</si>
  <si>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</si>
  <si>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</si>
  <si>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</si>
  <si>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</si>
  <si>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</si>
  <si>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</si>
  <si>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</si>
  <si>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</si>
  <si>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</si>
  <si>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</si>
  <si>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</si>
  <si>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</si>
  <si>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</si>
  <si>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</si>
  <si>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</si>
  <si>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</si>
  <si>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</si>
  <si>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</si>
  <si>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</si>
  <si>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</si>
  <si>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</si>
  <si>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</si>
  <si>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</si>
  <si>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</si>
  <si>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</si>
  <si>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</si>
  <si>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</si>
  <si>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</si>
  <si>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</si>
  <si>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</si>
  <si>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</si>
  <si>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</si>
  <si>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</si>
  <si>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</si>
  <si>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</si>
  <si>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</si>
  <si>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</si>
  <si>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</si>
  <si>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</si>
  <si>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</si>
  <si>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</si>
  <si>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</si>
  <si>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</si>
  <si>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</si>
  <si>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</si>
  <si>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</si>
  <si>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</si>
  <si>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</si>
  <si>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</si>
  <si>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</si>
  <si>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</si>
  <si>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</si>
  <si>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</si>
  <si>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</si>
  <si>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</si>
  <si>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</si>
  <si>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</si>
  <si>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</si>
  <si>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</si>
  <si>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</si>
  <si>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</si>
  <si>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</si>
  <si>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</si>
  <si>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</si>
  <si>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</si>
  <si>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</si>
  <si>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</si>
  <si>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</si>
  <si>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</si>
  <si>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</si>
  <si>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</si>
  <si>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</si>
  <si>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</si>
  <si>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</si>
  <si>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</si>
  <si>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</si>
  <si>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</si>
  <si>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</si>
  <si>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</si>
  <si>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</si>
  <si>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</si>
  <si>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</si>
  <si>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</si>
  <si>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</si>
  <si>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</si>
  <si>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</si>
  <si>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</si>
  <si>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</si>
  <si>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</si>
  <si>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</si>
  <si>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</si>
  <si>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</si>
  <si>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</si>
  <si>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</si>
  <si>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</si>
  <si>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</si>
  <si>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</si>
  <si>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</si>
  <si>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</si>
  <si>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</si>
  <si>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</si>
  <si>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</si>
  <si>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</si>
  <si>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</si>
  <si>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</si>
  <si>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</si>
  <si>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</si>
  <si>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</si>
  <si>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</si>
  <si>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</si>
  <si>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</si>
  <si>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</si>
  <si>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</si>
  <si>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</si>
  <si>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</si>
  <si>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</si>
  <si>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</si>
  <si>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</si>
  <si>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</si>
  <si>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</si>
  <si>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</si>
  <si>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</si>
  <si>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</si>
  <si>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</si>
  <si>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</si>
  <si>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</si>
  <si>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</si>
  <si>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</si>
  <si>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</si>
  <si>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</si>
  <si>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</si>
  <si>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</si>
  <si>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</si>
  <si>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</si>
  <si>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</si>
  <si>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</si>
  <si>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</si>
  <si>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</si>
  <si>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</si>
  <si>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</si>
  <si>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</si>
  <si>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</si>
  <si>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</si>
  <si>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</si>
  <si>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</si>
  <si>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</si>
  <si>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</si>
  <si>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</si>
  <si>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</si>
  <si>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</si>
  <si>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</si>
  <si>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</si>
  <si>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</si>
  <si>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</si>
  <si>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</si>
  <si>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</si>
  <si>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</si>
  <si>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</si>
  <si>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</si>
  <si>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</si>
  <si>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</si>
  <si>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</si>
  <si>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</si>
  <si>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</si>
  <si>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</si>
  <si>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</si>
  <si>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</si>
  <si>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</si>
  <si>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</si>
  <si>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</si>
  <si>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</si>
  <si>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</si>
  <si>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</si>
  <si>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</si>
  <si>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</si>
  <si>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</si>
  <si>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</si>
  <si>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</si>
  <si>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</si>
  <si>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</si>
  <si>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</si>
  <si>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</si>
  <si>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</si>
  <si>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</si>
  <si>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</si>
  <si>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</si>
  <si>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</si>
  <si>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</si>
  <si>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</si>
  <si>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</si>
  <si>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</si>
  <si>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</si>
  <si>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</si>
  <si>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</si>
  <si>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</si>
  <si>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</si>
  <si>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</si>
  <si>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</si>
  <si>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</si>
  <si>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</si>
  <si>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</si>
  <si>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</si>
  <si>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</si>
  <si>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</si>
  <si>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</si>
  <si>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</si>
  <si>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</si>
  <si>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</si>
  <si>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</si>
  <si>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</si>
  <si>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</si>
  <si>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</si>
  <si>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</si>
  <si>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</si>
  <si>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</si>
  <si>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</si>
  <si>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</si>
  <si>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</si>
  <si>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</si>
  <si>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</si>
  <si>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</si>
  <si>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</si>
  <si>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</si>
  <si>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</si>
  <si>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</si>
  <si>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</si>
  <si>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</si>
  <si>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</si>
  <si>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</si>
  <si>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</si>
  <si>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</si>
  <si>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</si>
  <si>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</si>
  <si>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</si>
  <si>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</si>
  <si>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</si>
  <si>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</si>
  <si>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</si>
  <si>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</si>
  <si>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</si>
  <si>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</si>
  <si>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</si>
  <si>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</si>
  <si>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</si>
  <si>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</si>
  <si>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</si>
  <si>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</si>
  <si>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</si>
  <si>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</si>
  <si>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</si>
  <si>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</si>
  <si>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</si>
  <si>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</si>
  <si>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</si>
  <si>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</si>
  <si>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</si>
  <si>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</si>
  <si>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</si>
  <si>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</si>
  <si>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</si>
  <si>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</si>
  <si>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</si>
  <si>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</si>
  <si>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</si>
  <si>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</si>
  <si>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</si>
  <si>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</si>
  <si>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</si>
  <si>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</si>
  <si>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</si>
  <si>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</si>
  <si>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</si>
  <si>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</si>
  <si>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</si>
  <si>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</si>
  <si>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</si>
  <si>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</si>
  <si>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</si>
  <si>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</si>
  <si>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</si>
  <si>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</si>
  <si>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</si>
  <si>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</si>
  <si>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</si>
  <si>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</si>
  <si>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</si>
  <si>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</si>
  <si>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</si>
  <si>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</si>
  <si>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</si>
  <si>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</si>
  <si>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</si>
  <si>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</si>
  <si>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</si>
  <si>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</si>
  <si>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</si>
  <si>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</si>
  <si>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</si>
  <si>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</si>
  <si>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</si>
  <si>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</si>
  <si>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</si>
  <si>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</si>
  <si>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</si>
  <si>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</si>
  <si>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</si>
  <si>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</si>
  <si>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</si>
  <si>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</si>
  <si>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</si>
  <si>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</si>
  <si>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</si>
  <si>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</si>
  <si>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</si>
  <si>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</si>
  <si>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</si>
  <si>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</si>
  <si>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</si>
  <si>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</si>
  <si>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</si>
  <si>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</si>
  <si>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</si>
  <si>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</si>
  <si>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</si>
  <si>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</si>
  <si>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</si>
  <si>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</si>
  <si>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</si>
  <si>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</si>
  <si>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</si>
  <si>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</si>
  <si>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</si>
  <si>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</si>
  <si>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</si>
  <si>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</si>
  <si>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</si>
  <si>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</si>
  <si>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</si>
  <si>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</si>
  <si>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</si>
  <si>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</si>
  <si>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</si>
  <si>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</si>
  <si>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</si>
  <si>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</si>
  <si>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</si>
  <si>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</si>
  <si>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</si>
  <si>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</si>
  <si>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</si>
  <si>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</si>
  <si>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</si>
  <si>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</si>
  <si>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</si>
  <si>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</si>
  <si>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</si>
  <si>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</si>
  <si>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</si>
  <si>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</si>
  <si>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</si>
  <si>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</si>
  <si>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</si>
  <si>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</si>
  <si>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</si>
  <si>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</si>
  <si>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</si>
  <si>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</si>
  <si>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</si>
  <si>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</si>
  <si>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</si>
  <si>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</si>
  <si>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</si>
  <si>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</si>
  <si>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</si>
  <si>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</si>
  <si>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</si>
  <si>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</si>
  <si>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</si>
  <si>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</si>
  <si>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</si>
  <si>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</si>
  <si>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</si>
  <si>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</si>
  <si>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</si>
  <si>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</si>
  <si>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</si>
  <si>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</si>
  <si>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</si>
  <si>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</si>
  <si>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</si>
  <si>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</si>
  <si>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</si>
  <si>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</si>
  <si>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</si>
  <si>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</si>
  <si>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</si>
  <si>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</si>
  <si>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</si>
  <si>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</si>
  <si>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</si>
  <si>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</si>
  <si>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</si>
  <si>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</si>
  <si>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</si>
  <si>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</si>
  <si>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</si>
  <si>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</si>
  <si>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</si>
  <si>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</si>
  <si>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</si>
  <si>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</si>
  <si>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</si>
  <si>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</si>
  <si>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</si>
  <si>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</si>
  <si>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</si>
  <si>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</si>
  <si>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</si>
  <si>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</si>
  <si>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</si>
  <si>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</si>
  <si>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</si>
  <si>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</si>
  <si>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</si>
  <si>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</si>
  <si>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</si>
  <si>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</si>
  <si>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</si>
  <si>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</si>
  <si>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</si>
  <si>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</si>
  <si>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</si>
  <si>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</si>
  <si>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</si>
  <si>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</si>
  <si>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</si>
  <si>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</si>
  <si>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</si>
  <si>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</si>
  <si>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</si>
  <si>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</si>
  <si>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</si>
  <si>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</si>
  <si>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</si>
  <si>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</si>
  <si>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</si>
  <si>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</si>
  <si>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</si>
  <si>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</si>
  <si>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</si>
  <si>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</si>
  <si>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</si>
  <si>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</si>
  <si>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</si>
  <si>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</si>
  <si>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</si>
  <si>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</si>
  <si>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</si>
  <si>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</si>
  <si>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</si>
  <si>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</si>
  <si>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</si>
  <si>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</si>
  <si>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</si>
  <si>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</si>
  <si>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</si>
  <si>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</si>
  <si>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</si>
  <si>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</si>
  <si>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</si>
  <si>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</si>
  <si>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</si>
  <si>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</si>
  <si>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</si>
  <si>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</si>
  <si>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</si>
  <si>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</si>
  <si>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</si>
  <si>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</si>
  <si>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</si>
  <si>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</si>
  <si>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</si>
  <si>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</si>
  <si>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</si>
  <si>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</si>
  <si>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</si>
  <si>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</si>
  <si>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</si>
  <si>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</si>
  <si>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</si>
  <si>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</si>
  <si>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</si>
  <si>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</si>
  <si>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</si>
  <si>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</si>
  <si>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</si>
  <si>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</si>
  <si>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</si>
  <si>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</si>
  <si>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</si>
  <si>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</si>
  <si>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</si>
  <si>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</si>
  <si>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</si>
  <si>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</si>
  <si>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</si>
  <si>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</si>
  <si>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</si>
  <si>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</si>
  <si>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</si>
  <si>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</si>
  <si>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</si>
  <si>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</si>
  <si>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</si>
  <si>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</si>
  <si>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</si>
  <si>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</si>
  <si>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</si>
  <si>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</si>
  <si>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</si>
  <si>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</si>
  <si>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</si>
  <si>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</si>
  <si>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</si>
  <si>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</si>
  <si>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</si>
  <si>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</si>
  <si>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</si>
  <si>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</si>
  <si>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</si>
  <si>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</si>
  <si>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</si>
  <si>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</si>
  <si>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</si>
  <si>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</si>
  <si>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</si>
  <si>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</si>
  <si>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</si>
  <si>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</si>
  <si>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</si>
  <si>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</si>
  <si>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</si>
  <si>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</si>
  <si>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</si>
  <si>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</si>
  <si>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</si>
  <si>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</si>
  <si>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</si>
  <si>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</si>
  <si>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</si>
  <si>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</si>
  <si>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</si>
  <si>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</si>
  <si>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</si>
  <si>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</si>
  <si>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</si>
  <si>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</si>
  <si>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</si>
  <si>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</si>
  <si>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</si>
  <si>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</si>
  <si>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</si>
  <si>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</si>
  <si>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</si>
  <si>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</si>
  <si>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</si>
  <si>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</si>
  <si>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</si>
  <si>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</si>
  <si>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</si>
  <si>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</si>
  <si>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</si>
  <si>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</si>
  <si>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</si>
  <si>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</si>
  <si>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</si>
  <si>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</si>
  <si>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</si>
  <si>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</si>
  <si>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</si>
  <si>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</si>
  <si>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</si>
  <si>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</si>
  <si>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</si>
  <si>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</si>
  <si>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</si>
  <si>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</si>
  <si>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</si>
  <si>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</si>
  <si>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</si>
  <si>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</si>
  <si>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</si>
  <si>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</si>
  <si>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</si>
  <si>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</si>
  <si>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</si>
  <si>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</si>
  <si>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</si>
  <si>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</si>
  <si>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</si>
  <si>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</si>
  <si>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</si>
  <si>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</si>
  <si>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</si>
  <si>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</si>
  <si>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</si>
  <si>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</si>
  <si>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</si>
  <si>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</si>
  <si>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</si>
  <si>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</si>
  <si>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</si>
  <si>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</si>
  <si>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</si>
  <si>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</si>
  <si>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</si>
  <si>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</si>
  <si>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</si>
  <si>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</si>
  <si>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</si>
  <si>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</si>
  <si>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</si>
  <si>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</si>
  <si>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</si>
  <si>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</si>
  <si>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</si>
  <si>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</si>
  <si>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</si>
  <si>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</si>
  <si>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</si>
  <si>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</si>
  <si>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</si>
  <si>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</si>
  <si>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</si>
  <si>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</si>
  <si>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</si>
  <si>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</si>
  <si>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</si>
  <si>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</si>
  <si>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</si>
  <si>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</si>
  <si>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</si>
  <si>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</si>
  <si>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</si>
  <si>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</si>
  <si>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</si>
  <si>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</si>
  <si>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</si>
  <si>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</si>
  <si>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</si>
  <si>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</si>
  <si>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</si>
  <si>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</si>
  <si>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</si>
  <si>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</si>
  <si>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</si>
  <si>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</si>
  <si>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</si>
  <si>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</si>
  <si>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</si>
  <si>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</si>
  <si>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</si>
  <si>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</si>
  <si>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</si>
  <si>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</si>
  <si>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</si>
  <si>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</si>
  <si>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</si>
  <si>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</si>
  <si>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</si>
  <si>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</si>
  <si>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</si>
  <si>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</si>
  <si>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</si>
  <si>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</si>
  <si>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</si>
  <si>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</si>
  <si>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</si>
  <si>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</si>
  <si>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</si>
  <si>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</si>
  <si>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</si>
  <si>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</si>
  <si>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</si>
  <si>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</si>
  <si>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</si>
  <si>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</si>
  <si>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</si>
  <si>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</si>
  <si>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</si>
  <si>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</si>
  <si>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</si>
  <si>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</si>
  <si>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</si>
  <si>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</si>
  <si>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</si>
  <si>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</si>
  <si>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</si>
  <si>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</si>
  <si>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</si>
  <si>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</si>
  <si>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</si>
  <si>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</si>
  <si>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</si>
  <si>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</si>
  <si>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</si>
  <si>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</si>
  <si>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</si>
  <si>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</si>
  <si>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</si>
  <si>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</si>
  <si>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</si>
  <si>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</si>
  <si>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</si>
  <si>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</si>
  <si>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</si>
  <si>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</si>
  <si>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</si>
  <si>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</si>
  <si>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</si>
  <si>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</si>
  <si>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</si>
  <si>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</si>
  <si>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</si>
  <si>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</si>
  <si>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</si>
  <si>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</si>
  <si>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</si>
  <si>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</si>
  <si>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</si>
  <si>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</si>
  <si>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</si>
  <si>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</si>
  <si>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</si>
  <si>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</si>
  <si>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</si>
  <si>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</si>
  <si>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</si>
  <si>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</si>
  <si>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</si>
  <si>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</si>
  <si>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</si>
  <si>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</si>
  <si>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</si>
  <si>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</si>
  <si>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</si>
  <si>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</si>
  <si>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</si>
  <si>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</si>
  <si>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</si>
  <si>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</si>
  <si>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</si>
  <si>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</si>
  <si>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</si>
  <si>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</si>
  <si>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</si>
  <si>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</si>
  <si>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</si>
  <si>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</si>
  <si>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</si>
  <si>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</si>
  <si>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</si>
  <si>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</si>
  <si>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</si>
  <si>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</si>
  <si>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</si>
  <si>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</si>
  <si>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</si>
  <si>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</si>
  <si>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</si>
  <si>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</si>
  <si>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</si>
  <si>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</si>
  <si>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</si>
  <si>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</si>
  <si>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</si>
  <si>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</si>
  <si>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</si>
  <si>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</si>
  <si>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</si>
  <si>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</si>
  <si>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</si>
  <si>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</si>
  <si>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</si>
  <si>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</si>
  <si>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</si>
  <si>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</si>
  <si>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</si>
  <si>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</si>
  <si>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</si>
  <si>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</si>
  <si>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</si>
  <si>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</si>
  <si>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</si>
  <si>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</si>
  <si>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</si>
  <si>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</si>
  <si>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</si>
  <si>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</si>
  <si>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</si>
  <si>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</si>
  <si>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</si>
  <si>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</si>
  <si>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</si>
  <si>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</si>
  <si>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</si>
  <si>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</si>
  <si>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</si>
  <si>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</si>
  <si>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</si>
  <si>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</si>
  <si>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</si>
  <si>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</si>
  <si>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</si>
  <si>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</si>
  <si>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</si>
  <si>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</si>
  <si>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</si>
  <si>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</si>
  <si>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</si>
  <si>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</si>
  <si>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</si>
  <si>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</si>
  <si>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</si>
  <si>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</si>
  <si>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</si>
  <si>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</si>
  <si>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</si>
  <si>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</si>
  <si>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</si>
  <si>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</si>
  <si>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</si>
  <si>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</si>
  <si>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</si>
  <si>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</si>
  <si>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</si>
  <si>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</si>
  <si>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</si>
  <si>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</si>
  <si>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</si>
  <si>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</si>
  <si>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</si>
  <si>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</si>
  <si>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</si>
  <si>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</si>
  <si>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</si>
  <si>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</si>
  <si>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</si>
  <si>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</si>
  <si>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</si>
  <si>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</si>
  <si>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</si>
  <si>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</si>
  <si>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</si>
  <si>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</si>
  <si>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</si>
  <si>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</si>
  <si>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</si>
  <si>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</si>
  <si>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</si>
  <si>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</si>
  <si>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</si>
  <si>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</si>
  <si>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</si>
  <si>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</si>
  <si>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</si>
  <si>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</si>
  <si>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</si>
  <si>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</si>
  <si>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</si>
  <si>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</si>
  <si>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</si>
  <si>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</si>
  <si>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</si>
  <si>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</si>
  <si>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</si>
  <si>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</si>
  <si>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</si>
  <si>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</si>
  <si>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</si>
  <si>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</si>
  <si>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</si>
  <si>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</si>
  <si>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</si>
  <si>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</si>
  <si>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</si>
  <si>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</si>
  <si>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</si>
  <si>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</si>
  <si>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</si>
  <si>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</si>
  <si>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</si>
  <si>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</si>
  <si>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</si>
  <si>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</si>
  <si>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</si>
  <si>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</si>
  <si>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</si>
  <si>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</si>
  <si>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</si>
  <si>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</si>
  <si>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</si>
  <si>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</si>
  <si>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</si>
  <si>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</si>
  <si>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</si>
  <si>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</si>
  <si>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</si>
  <si>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</si>
  <si>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</si>
  <si>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</si>
  <si>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</si>
  <si>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</si>
  <si>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</si>
  <si>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</si>
  <si>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</si>
  <si>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</si>
  <si>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</si>
  <si>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</si>
  <si>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</si>
  <si>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</si>
  <si>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</si>
  <si>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t>
    <phoneticPr fontId="1"/>
  </si>
  <si>
    <t>１</t>
    <phoneticPr fontId="1"/>
  </si>
  <si>
    <t>・</t>
    <phoneticPr fontId="1"/>
  </si>
  <si>
    <t>２</t>
    <phoneticPr fontId="1"/>
  </si>
  <si>
    <t>区分番号Ａ001に掲げる再診料</t>
  </si>
  <si>
    <t>区分番号Ａ002に掲げる外来診療料</t>
  </si>
  <si>
    <t>区分番号Ａ400に掲げる短期滞在手術等基本料の１</t>
    <rPh sb="12" eb="14">
      <t>タンキ</t>
    </rPh>
    <rPh sb="14" eb="16">
      <t>タイザイ</t>
    </rPh>
    <rPh sb="16" eb="18">
      <t>シュジュツ</t>
    </rPh>
    <rPh sb="18" eb="19">
      <t>トウ</t>
    </rPh>
    <rPh sb="19" eb="22">
      <t>キホンリョウ</t>
    </rPh>
    <phoneticPr fontId="1"/>
  </si>
  <si>
    <t>区分番号Ｂ001-2に掲げる小児科外来診療料の１のロ若しくは２のロ</t>
  </si>
  <si>
    <t>区分番号Ｂ001-2-7に掲げる外来リハビリテーション診療料</t>
  </si>
  <si>
    <t>区分番号Ｂ001-2-8に掲げる外来放射線照射診療料</t>
  </si>
  <si>
    <t>区分番号Ｂ001-2-9に掲げる地域包括診療料</t>
  </si>
  <si>
    <t>区分番号Ｂ001-2-10に掲げる認知症地域包括診療料</t>
  </si>
  <si>
    <t>区分番号Ｂ001-2-11に掲げる小児かかりつけ診療料の１のイの(2)、１のロの(2)、２のイの(2)若しくは２のロの(2)</t>
  </si>
  <si>
    <t>区分番号Ｂ001-2-12に掲げる外来腫瘍化学療法診療料</t>
  </si>
  <si>
    <t>区分番号B004-1-6に掲げる外来リハビリテーション診療料</t>
    <rPh sb="16" eb="18">
      <t>ガイライ</t>
    </rPh>
    <rPh sb="27" eb="29">
      <t>シンリョウ</t>
    </rPh>
    <rPh sb="29" eb="30">
      <t>リョウ</t>
    </rPh>
    <phoneticPr fontId="1"/>
  </si>
  <si>
    <t>区分番号B004-1-7に掲げる外来放射線照射診療料</t>
    <rPh sb="16" eb="18">
      <t>ガイライ</t>
    </rPh>
    <rPh sb="18" eb="21">
      <t>ホウシャセン</t>
    </rPh>
    <rPh sb="21" eb="23">
      <t>ショウシャ</t>
    </rPh>
    <rPh sb="23" eb="25">
      <t>シンリョウ</t>
    </rPh>
    <rPh sb="25" eb="26">
      <t>リョウ</t>
    </rPh>
    <phoneticPr fontId="1"/>
  </si>
  <si>
    <t>区分番号B004-1-8に掲げる外来腫瘍化学療法診療料</t>
    <rPh sb="16" eb="18">
      <t>ガイライ</t>
    </rPh>
    <rPh sb="18" eb="20">
      <t>シュヨウ</t>
    </rPh>
    <rPh sb="20" eb="22">
      <t>カガク</t>
    </rPh>
    <rPh sb="22" eb="24">
      <t>リョウホウ</t>
    </rPh>
    <rPh sb="24" eb="26">
      <t>シンリョウ</t>
    </rPh>
    <rPh sb="26" eb="27">
      <t>リョウ</t>
    </rPh>
    <phoneticPr fontId="1"/>
  </si>
  <si>
    <t>区分番号Ｃ001に掲げる在宅患者訪問診療料(Ⅰ)の１のロ若しくは２のロ</t>
  </si>
  <si>
    <t>区分番号Ｃ001-2に掲げる在宅患者訪問診療料(Ⅱ)</t>
  </si>
  <si>
    <t>区分番号Ｃ001に掲げる在宅患者訪問診療料(Ⅰ)の１のイ若しくは２のイ</t>
  </si>
  <si>
    <t>区分番号Ｃ003に掲げる在宅がん医療総合診療料（訪問診療を行った場合に限る。）</t>
  </si>
  <si>
    <t>４</t>
    <phoneticPr fontId="1"/>
  </si>
  <si>
    <t>７</t>
    <phoneticPr fontId="1"/>
  </si>
  <si>
    <t>８</t>
    <phoneticPr fontId="1"/>
  </si>
  <si>
    <t>①</t>
    <phoneticPr fontId="1"/>
  </si>
  <si>
    <t>②</t>
    <phoneticPr fontId="1"/>
  </si>
  <si>
    <t>③</t>
    <phoneticPr fontId="1"/>
  </si>
  <si>
    <t>④</t>
    <phoneticPr fontId="1"/>
  </si>
  <si>
    <t>⑤</t>
    <phoneticPr fontId="1"/>
  </si>
  <si>
    <t>⑥</t>
    <phoneticPr fontId="1"/>
  </si>
  <si>
    <t>⑦</t>
    <phoneticPr fontId="1"/>
  </si>
  <si>
    <t>⑧</t>
    <phoneticPr fontId="1"/>
  </si>
  <si>
    <t>初診料等</t>
    <rPh sb="0" eb="3">
      <t>ショシンリョウ</t>
    </rPh>
    <rPh sb="2" eb="3">
      <t>リョウ</t>
    </rPh>
    <rPh sb="3" eb="4">
      <t>トウ</t>
    </rPh>
    <phoneticPr fontId="1"/>
  </si>
  <si>
    <t>再診料等</t>
    <rPh sb="0" eb="3">
      <t>サイシンリョウ</t>
    </rPh>
    <rPh sb="2" eb="3">
      <t>リョウ</t>
    </rPh>
    <rPh sb="3" eb="4">
      <t>トウ</t>
    </rPh>
    <phoneticPr fontId="1"/>
  </si>
  <si>
    <t>訪問診療料（同一建物以外）</t>
    <rPh sb="0" eb="2">
      <t>ホウモン</t>
    </rPh>
    <rPh sb="2" eb="4">
      <t>シンリョウ</t>
    </rPh>
    <rPh sb="4" eb="5">
      <t>リョウ</t>
    </rPh>
    <rPh sb="6" eb="8">
      <t>ドウイツ</t>
    </rPh>
    <rPh sb="8" eb="10">
      <t>タテモノ</t>
    </rPh>
    <rPh sb="10" eb="12">
      <t>イガイ</t>
    </rPh>
    <phoneticPr fontId="1"/>
  </si>
  <si>
    <t>◎届出に関する基本事項</t>
    <rPh sb="1" eb="3">
      <t>トドケデ</t>
    </rPh>
    <rPh sb="4" eb="5">
      <t>カン</t>
    </rPh>
    <rPh sb="7" eb="9">
      <t>キホン</t>
    </rPh>
    <rPh sb="9" eb="11">
      <t>ジコウ</t>
    </rPh>
    <phoneticPr fontId="1"/>
  </si>
  <si>
    <t>◎算定に関する事項</t>
    <rPh sb="1" eb="3">
      <t>サンテイ</t>
    </rPh>
    <rPh sb="4" eb="5">
      <t>カン</t>
    </rPh>
    <rPh sb="7" eb="9">
      <t>ジコウ</t>
    </rPh>
    <phoneticPr fontId="1"/>
  </si>
  <si>
    <t>薬剤師、保健師、助産師、看護師、准看護師、看護補助者、理学療法士、作業療法士、視能訓練士、言語聴覚士、</t>
    <phoneticPr fontId="1"/>
  </si>
  <si>
    <t>義肢装具士、歯科衛生士、歯科技工士、歯科業務補助者、診療放射線技師、診療エックス線技師、臨床検査技師、</t>
    <phoneticPr fontId="1"/>
  </si>
  <si>
    <t>衛生検査技師、臨床工学技士、管理栄養士、栄養士、精神保健福祉士、社会福祉士、介護福祉士、保育士、</t>
    <phoneticPr fontId="1"/>
  </si>
  <si>
    <t>その他医療に従事する職員(医師及び歯科医師を除く。)</t>
    <phoneticPr fontId="1"/>
  </si>
  <si>
    <t>救急救命士、あん摩マッサージ指圧師、はり師、きゆう師、柔道整復師、公認心理師、診療情報管理士、医師事務作業補助者、</t>
    <phoneticPr fontId="1"/>
  </si>
  <si>
    <t>区分番号Ｂ001-2に掲げる小児科外来診療料の１のイ若しくは２のイ</t>
  </si>
  <si>
    <t>区分番号Ｂ001-2-11に掲げる小児かかりつけ診療料の１のイの(1)、１のロの(1)、２のイの(1)若しくは２のロの(1)</t>
  </si>
  <si>
    <t>歯科外来・在宅ベースアップ評価料（Ⅰ）</t>
    <rPh sb="0" eb="2">
      <t>シカ</t>
    </rPh>
    <rPh sb="2" eb="4">
      <t>ガイライ</t>
    </rPh>
    <rPh sb="5" eb="7">
      <t>ザイタク</t>
    </rPh>
    <rPh sb="13" eb="15">
      <t>ヒョウカ</t>
    </rPh>
    <rPh sb="15" eb="16">
      <t>リョウ</t>
    </rPh>
    <phoneticPr fontId="5"/>
  </si>
  <si>
    <t>歯科訪問診療料（同一建物以外）</t>
    <rPh sb="0" eb="2">
      <t>シカ</t>
    </rPh>
    <rPh sb="2" eb="4">
      <t>ホウモン</t>
    </rPh>
    <rPh sb="4" eb="6">
      <t>シンリョウ</t>
    </rPh>
    <rPh sb="6" eb="7">
      <t>リョウ</t>
    </rPh>
    <rPh sb="8" eb="10">
      <t>ドウイツ</t>
    </rPh>
    <rPh sb="10" eb="12">
      <t>タテモノ</t>
    </rPh>
    <rPh sb="12" eb="14">
      <t>イガイ</t>
    </rPh>
    <phoneticPr fontId="1"/>
  </si>
  <si>
    <t>Ａ000に掲げる初診料の合計算定回数を記載すること。</t>
  </si>
  <si>
    <t>区分番号Ａ002に掲げる再診料</t>
    <phoneticPr fontId="1"/>
  </si>
  <si>
    <t xml:space="preserve"> １　歯科訪問診療１（同一患家の患者について算定した場合を除く。）の合計算定回数を記載すること。</t>
    <phoneticPr fontId="1"/>
  </si>
  <si>
    <t>区分番号Ｃ000の１に掲げる歯科訪問診療料の１　歯科訪問診療１（同一患家の患者について算定した場合。）</t>
  </si>
  <si>
    <t>区分番号Ｃ000の２に掲げる歯科訪問診療料の２　歯科訪問診療２</t>
  </si>
  <si>
    <t>区分番号Ｃ000の３に掲げる歯科訪問診療料の３　歯科訪問診療３</t>
    <phoneticPr fontId="1"/>
  </si>
  <si>
    <t>区分番号Ｃ000の４に掲げる歯科訪問診療料の４　歯科訪問診療４</t>
    <phoneticPr fontId="1"/>
  </si>
  <si>
    <t>区分番号Ｃ000の５に掲げる歯科訪問診療料の５　歯科訪問診療５</t>
    <phoneticPr fontId="1"/>
  </si>
  <si>
    <t>区分番号Ｃ000に掲げる歯科訪問診療料の注15</t>
    <phoneticPr fontId="1"/>
  </si>
  <si>
    <t>区分番号Ｃ000に掲げる歯科訪問診療料の注19</t>
    <phoneticPr fontId="1"/>
  </si>
  <si>
    <r>
      <t>Ⅰ．</t>
    </r>
    <r>
      <rPr>
        <b/>
        <strike/>
        <sz val="11"/>
        <color rgb="FFFF0000"/>
        <rFont val="ＭＳ ゴシック"/>
        <family val="3"/>
        <charset val="128"/>
      </rPr>
      <t>賃金引上げの実施方法及び</t>
    </r>
    <r>
      <rPr>
        <b/>
        <sz val="11"/>
        <rFont val="ＭＳ ゴシック"/>
        <family val="3"/>
        <charset val="128"/>
      </rPr>
      <t>賃金改善実施期間</t>
    </r>
    <r>
      <rPr>
        <b/>
        <sz val="11"/>
        <color rgb="FFFF0000"/>
        <rFont val="ＭＳ ゴシック"/>
        <family val="3"/>
        <charset val="128"/>
      </rPr>
      <t>及びベースアップ評価料算定期間</t>
    </r>
    <r>
      <rPr>
        <b/>
        <strike/>
        <sz val="11"/>
        <color rgb="FFFF0000"/>
        <rFont val="ＭＳ ゴシック"/>
        <family val="3"/>
        <charset val="128"/>
      </rPr>
      <t>等</t>
    </r>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オヨ</t>
    </rPh>
    <rPh sb="30" eb="33">
      <t>ヒョウカリョウ</t>
    </rPh>
    <rPh sb="33" eb="35">
      <t>サンテイ</t>
    </rPh>
    <rPh sb="35" eb="37">
      <t>キカン</t>
    </rPh>
    <rPh sb="37" eb="38">
      <t>トウ</t>
    </rPh>
    <phoneticPr fontId="1"/>
  </si>
  <si>
    <t>（１）賃金改善を開始する月</t>
    <rPh sb="3" eb="5">
      <t>チンギン</t>
    </rPh>
    <rPh sb="5" eb="7">
      <t>カイゼン</t>
    </rPh>
    <rPh sb="8" eb="10">
      <t>カイシ</t>
    </rPh>
    <rPh sb="12" eb="13">
      <t>ツキ</t>
    </rPh>
    <phoneticPr fontId="1"/>
  </si>
  <si>
    <r>
      <t>（</t>
    </r>
    <r>
      <rPr>
        <sz val="11"/>
        <color rgb="FFFF0000"/>
        <rFont val="ＭＳ ゴシック"/>
        <family val="3"/>
        <charset val="128"/>
      </rPr>
      <t>２）ベースアップ評価料の算定を開始する月</t>
    </r>
    <rPh sb="9" eb="11">
      <t>ヒョウカ</t>
    </rPh>
    <rPh sb="11" eb="12">
      <t>リョウ</t>
    </rPh>
    <rPh sb="13" eb="15">
      <t>サンテイ</t>
    </rPh>
    <rPh sb="16" eb="18">
      <t>カイシ</t>
    </rPh>
    <rPh sb="20" eb="21">
      <t>ツキ</t>
    </rPh>
    <phoneticPr fontId="1"/>
  </si>
  <si>
    <t>令和６年６月</t>
    <rPh sb="0" eb="2">
      <t>レイワ</t>
    </rPh>
    <rPh sb="3" eb="4">
      <t>ネン</t>
    </rPh>
    <rPh sb="5" eb="6">
      <t>ガツ</t>
    </rPh>
    <phoneticPr fontId="1"/>
  </si>
  <si>
    <t>月数</t>
    <rPh sb="0" eb="2">
      <t>ツキスウ</t>
    </rPh>
    <phoneticPr fontId="1"/>
  </si>
  <si>
    <t>（選択してください）</t>
    <rPh sb="1" eb="3">
      <t>センタク</t>
    </rPh>
    <phoneticPr fontId="1"/>
  </si>
  <si>
    <t>「（１）賃金改善を開始する月」は「（２）ベースアップ評価料の算定を開始する月」以前とすること。</t>
    <rPh sb="4" eb="8">
      <t>チンギンカイゼン</t>
    </rPh>
    <rPh sb="9" eb="11">
      <t>カイシ</t>
    </rPh>
    <rPh sb="13" eb="14">
      <t>ツキ</t>
    </rPh>
    <rPh sb="26" eb="29">
      <t>ヒョウカリョウ</t>
    </rPh>
    <rPh sb="30" eb="32">
      <t>サンテイ</t>
    </rPh>
    <rPh sb="33" eb="35">
      <t>カイシ</t>
    </rPh>
    <rPh sb="37" eb="38">
      <t>ツキ</t>
    </rPh>
    <rPh sb="39" eb="41">
      <t>イゼン</t>
    </rPh>
    <phoneticPr fontId="1"/>
  </si>
  <si>
    <t>ベースアップとは、基本給又は決まって毎月支払われる手当の引上げ（以下、「ベア等」という）をいい、定期昇給は含まない。</t>
    <phoneticPr fontId="1"/>
  </si>
  <si>
    <t>外来・在宅ベースアップ評価料（Ⅰ）による算定金額の見込み</t>
    <rPh sb="0" eb="2">
      <t>ガイライ</t>
    </rPh>
    <rPh sb="3" eb="5">
      <t>ザイタク</t>
    </rPh>
    <rPh sb="11" eb="13">
      <t>ヒョウカ</t>
    </rPh>
    <rPh sb="13" eb="14">
      <t>リョウ</t>
    </rPh>
    <rPh sb="20" eb="22">
      <t>サンテイ</t>
    </rPh>
    <rPh sb="22" eb="24">
      <t>キンガク</t>
    </rPh>
    <rPh sb="25" eb="27">
      <t>ミコ</t>
    </rPh>
    <phoneticPr fontId="1"/>
  </si>
  <si>
    <t>歯科外来・在宅ベースアップ評価料（Ⅰ）による算定金額の見込み</t>
    <rPh sb="0" eb="2">
      <t>シカ</t>
    </rPh>
    <rPh sb="2" eb="4">
      <t>ガイライ</t>
    </rPh>
    <rPh sb="5" eb="7">
      <t>ザイタク</t>
    </rPh>
    <rPh sb="13" eb="15">
      <t>ヒョウカ</t>
    </rPh>
    <rPh sb="15" eb="16">
      <t>リョウ</t>
    </rPh>
    <rPh sb="22" eb="24">
      <t>サンテイ</t>
    </rPh>
    <rPh sb="24" eb="26">
      <t>キンガク</t>
    </rPh>
    <rPh sb="27" eb="29">
      <t>ミコ</t>
    </rPh>
    <phoneticPr fontId="1"/>
  </si>
  <si>
    <r>
      <t>（</t>
    </r>
    <r>
      <rPr>
        <sz val="11"/>
        <color rgb="FFFF0000"/>
        <rFont val="ＭＳ ゴシック"/>
        <family val="3"/>
        <charset val="128"/>
      </rPr>
      <t>３</t>
    </r>
    <r>
      <rPr>
        <sz val="11"/>
        <rFont val="ＭＳ ゴシック"/>
        <family val="3"/>
        <charset val="128"/>
      </rPr>
      <t>）算定金額の見込み</t>
    </r>
    <rPh sb="3" eb="5">
      <t>サンテイ</t>
    </rPh>
    <rPh sb="5" eb="7">
      <t>キンガク</t>
    </rPh>
    <rPh sb="8" eb="10">
      <t>ミコ</t>
    </rPh>
    <phoneticPr fontId="1"/>
  </si>
  <si>
    <r>
      <t>（</t>
    </r>
    <r>
      <rPr>
        <sz val="11"/>
        <color rgb="FFFF0000"/>
        <rFont val="ＭＳ ゴシック"/>
        <family val="3"/>
        <charset val="128"/>
      </rPr>
      <t>４</t>
    </r>
    <r>
      <rPr>
        <sz val="11"/>
        <rFont val="ＭＳ ゴシック"/>
        <family val="3"/>
        <charset val="128"/>
      </rPr>
      <t>）令和７年度への繰越予定額</t>
    </r>
    <r>
      <rPr>
        <strike/>
        <sz val="11"/>
        <color rgb="FFFF0000"/>
        <rFont val="ＭＳ ゴシック"/>
        <family val="3"/>
        <charset val="128"/>
      </rPr>
      <t>（令和６年度届出時のみ記載）</t>
    </r>
    <phoneticPr fontId="1"/>
  </si>
  <si>
    <t>（５）前年度からの繰越額（令和７年度届出時のみ記載）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</si>
  <si>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r>
      <t>（</t>
    </r>
    <r>
      <rPr>
        <sz val="11"/>
        <color rgb="FFFF0000"/>
        <rFont val="ＭＳ ゴシック"/>
        <family val="3"/>
        <charset val="128"/>
      </rPr>
      <t>５</t>
    </r>
    <r>
      <rPr>
        <sz val="11"/>
        <rFont val="ＭＳ ゴシック"/>
        <family val="3"/>
        <charset val="128"/>
      </rPr>
      <t>）算定金額の見込み（繰越額調整後）【（</t>
    </r>
    <r>
      <rPr>
        <sz val="11"/>
        <color rgb="FFFF0000"/>
        <rFont val="ＭＳ ゴシック"/>
        <family val="3"/>
        <charset val="128"/>
      </rPr>
      <t>３</t>
    </r>
    <r>
      <rPr>
        <sz val="11"/>
        <rFont val="ＭＳ ゴシック"/>
        <family val="3"/>
        <charset val="128"/>
      </rPr>
      <t>）－（</t>
    </r>
    <r>
      <rPr>
        <sz val="11"/>
        <color rgb="FFFF0000"/>
        <rFont val="ＭＳ ゴシック"/>
        <family val="3"/>
        <charset val="128"/>
      </rPr>
      <t>４</t>
    </r>
    <r>
      <rPr>
        <sz val="11"/>
        <rFont val="ＭＳ ゴシック"/>
        <family val="3"/>
        <charset val="128"/>
      </rPr>
      <t>）】</t>
    </r>
    <rPh sb="3" eb="5">
      <t>サンテイ</t>
    </rPh>
    <rPh sb="5" eb="7">
      <t>キンガク</t>
    </rPh>
    <rPh sb="8" eb="10">
      <t>ミコ</t>
    </rPh>
    <rPh sb="12" eb="15">
      <t>クリコシガク</t>
    </rPh>
    <rPh sb="15" eb="18">
      <t>チョウセイゴ</t>
    </rPh>
    <phoneticPr fontId="1"/>
  </si>
  <si>
    <r>
      <t>（</t>
    </r>
    <r>
      <rPr>
        <sz val="11"/>
        <color rgb="FFFF0000"/>
        <rFont val="ＭＳ ゴシック"/>
        <family val="3"/>
        <charset val="128"/>
      </rPr>
      <t>６</t>
    </r>
    <r>
      <rPr>
        <sz val="11"/>
        <rFont val="ＭＳ ゴシック"/>
        <family val="3"/>
        <charset val="128"/>
      </rPr>
      <t>）全体の賃金改善の見込み額</t>
    </r>
    <rPh sb="3" eb="5">
      <t>ゼンタイ</t>
    </rPh>
    <rPh sb="6" eb="8">
      <t>チンギン</t>
    </rPh>
    <rPh sb="8" eb="10">
      <t>カイゼン</t>
    </rPh>
    <rPh sb="11" eb="13">
      <t>ミコ</t>
    </rPh>
    <rPh sb="14" eb="15">
      <t>ガク</t>
    </rPh>
    <phoneticPr fontId="1"/>
  </si>
  <si>
    <r>
      <t>（</t>
    </r>
    <r>
      <rPr>
        <sz val="11"/>
        <color rgb="FFFF0000"/>
        <rFont val="ＭＳ ゴシック"/>
        <family val="3"/>
        <charset val="128"/>
      </rPr>
      <t>７</t>
    </r>
    <r>
      <rPr>
        <sz val="11"/>
        <rFont val="ＭＳ ゴシック"/>
        <family val="3"/>
        <charset val="128"/>
      </rPr>
      <t>）うちベースアップ評価料による算定金額の見込み【（</t>
    </r>
    <r>
      <rPr>
        <sz val="11"/>
        <color rgb="FFFF0000"/>
        <rFont val="ＭＳ ゴシック"/>
        <family val="3"/>
        <charset val="128"/>
      </rPr>
      <t>５</t>
    </r>
    <r>
      <rPr>
        <sz val="11"/>
        <rFont val="ＭＳ ゴシック"/>
        <family val="3"/>
        <charset val="128"/>
      </rPr>
      <t>）の再掲】</t>
    </r>
    <rPh sb="11" eb="13">
      <t>ヒョウカ</t>
    </rPh>
    <rPh sb="13" eb="14">
      <t>リョウ</t>
    </rPh>
    <rPh sb="17" eb="19">
      <t>サンテイ</t>
    </rPh>
    <rPh sb="19" eb="21">
      <t>キンガク</t>
    </rPh>
    <rPh sb="22" eb="24">
      <t>ミコ</t>
    </rPh>
    <rPh sb="30" eb="32">
      <t>サイケイ</t>
    </rPh>
    <phoneticPr fontId="1"/>
  </si>
  <si>
    <r>
      <t>（</t>
    </r>
    <r>
      <rPr>
        <sz val="11"/>
        <color rgb="FFFF0000"/>
        <rFont val="ＭＳ ゴシック"/>
        <family val="3"/>
        <charset val="128"/>
      </rPr>
      <t>８</t>
    </r>
    <r>
      <rPr>
        <sz val="11"/>
        <rFont val="ＭＳ ゴシック"/>
        <family val="3"/>
        <charset val="128"/>
      </rPr>
      <t>）うちその他分【（６）－（７）】</t>
    </r>
    <rPh sb="7" eb="8">
      <t>タ</t>
    </rPh>
    <rPh sb="8" eb="9">
      <t>ブン</t>
    </rPh>
    <phoneticPr fontId="1"/>
  </si>
  <si>
    <t>「賃金の改善措置が実施された場合の給与総額」－「賃金の改善措置が実施されなかった場合の給与総額」</t>
    <rPh sb="1" eb="3">
      <t>チンギン</t>
    </rPh>
    <rPh sb="4" eb="6">
      <t>カイゼン</t>
    </rPh>
    <rPh sb="6" eb="8">
      <t>ソチ</t>
    </rPh>
    <rPh sb="9" eb="11">
      <t>ジッシ</t>
    </rPh>
    <rPh sb="14" eb="16">
      <t>バアイ</t>
    </rPh>
    <rPh sb="17" eb="19">
      <t>キュウヨ</t>
    </rPh>
    <rPh sb="19" eb="21">
      <t>ソウガク</t>
    </rPh>
    <phoneticPr fontId="1"/>
  </si>
  <si>
    <t>「全体の賃金改善の見込み額【令和６年度分】」は、以下により計算すること。</t>
    <rPh sb="1" eb="3">
      <t>ゼンタイ</t>
    </rPh>
    <rPh sb="14" eb="16">
      <t>レイワ</t>
    </rPh>
    <rPh sb="17" eb="19">
      <t>ネンド</t>
    </rPh>
    <rPh sb="19" eb="20">
      <t>ブン</t>
    </rPh>
    <rPh sb="24" eb="26">
      <t>イカ</t>
    </rPh>
    <rPh sb="29" eb="31">
      <t>ケイサン</t>
    </rPh>
    <phoneticPr fontId="1"/>
  </si>
  <si>
    <t>「全体の賃金改善の見込み額」＝</t>
    <rPh sb="1" eb="3">
      <t>ゼンタイ</t>
    </rPh>
    <rPh sb="4" eb="8">
      <t>チンギンカイゼン</t>
    </rPh>
    <rPh sb="9" eb="11">
      <t>ミコ</t>
    </rPh>
    <rPh sb="12" eb="13">
      <t>ガク</t>
    </rPh>
    <phoneticPr fontId="1"/>
  </si>
  <si>
    <t>ベースアップ評価料による算定金額は、対象職員のベア等及びそれに伴う賞与、時間外手当、法定福利費(事業主負担</t>
    <rPh sb="6" eb="8">
      <t>ヒョウカ</t>
    </rPh>
    <rPh sb="8" eb="9">
      <t>リョウ</t>
    </rPh>
    <rPh sb="12" eb="16">
      <t>サンテイキンガク</t>
    </rPh>
    <rPh sb="18" eb="22">
      <t>タイショウショクイン</t>
    </rPh>
    <rPh sb="25" eb="26">
      <t>トウ</t>
    </rPh>
    <rPh sb="26" eb="27">
      <t>オヨ</t>
    </rPh>
    <rPh sb="50" eb="51">
      <t>ヌシ</t>
    </rPh>
    <phoneticPr fontId="1"/>
  </si>
  <si>
    <t>分等を含む)等の増加分に用いること。</t>
    <phoneticPr fontId="1"/>
  </si>
  <si>
    <t>「（６）全体の賃金改善の見込み額」＞「（７）うちベースアップ評価料による算定金額の見込み」となるようにすること。</t>
    <phoneticPr fontId="1"/>
  </si>
  <si>
    <t>本計画書において、「外来・在宅ベースアップ評価料（Ⅰ）等」とは、「外来・在宅ベースアップ評価料（Ⅰ）」及び「歯科外来・在宅</t>
    <phoneticPr fontId="1"/>
  </si>
  <si>
    <t>ベースアップ評価料（Ⅰ）」のことをいう。</t>
    <phoneticPr fontId="1"/>
  </si>
  <si>
    <t>この際、「賃金の改善措置が実施されなかった場合の給与総額」についての算出が困難である保険医療機関にあっては、</t>
    <phoneticPr fontId="1"/>
  </si>
  <si>
    <t>前年度の対象職員の給与総額の実績を元に概算するなど、合理的な方法による計算として差し支えない。</t>
  </si>
  <si>
    <t>「基本給等総額」には、給与のうち、基本給及び決まって毎月支払われる手当の合計を計上すること。</t>
  </si>
  <si>
    <r>
      <t>Ⅱ－２．全体の賃金改善の見込み額【</t>
    </r>
    <r>
      <rPr>
        <b/>
        <sz val="11"/>
        <color rgb="FFFF0000"/>
        <rFont val="ＭＳ ゴシック"/>
        <family val="3"/>
        <charset val="128"/>
      </rPr>
      <t>令和６年度分</t>
    </r>
    <r>
      <rPr>
        <b/>
        <sz val="11"/>
        <rFont val="ＭＳ ゴシック"/>
        <family val="3"/>
        <charset val="128"/>
      </rPr>
      <t>】</t>
    </r>
    <rPh sb="4" eb="6">
      <t>ゼンタイ</t>
    </rPh>
    <rPh sb="7" eb="9">
      <t>チンギン</t>
    </rPh>
    <rPh sb="9" eb="11">
      <t>カイゼン</t>
    </rPh>
    <rPh sb="12" eb="14">
      <t>ミコ</t>
    </rPh>
    <rPh sb="15" eb="16">
      <t>ガク</t>
    </rPh>
    <rPh sb="17" eb="19">
      <t>レイワ</t>
    </rPh>
    <rPh sb="20" eb="23">
      <t>ネンドブン</t>
    </rPh>
    <phoneticPr fontId="1"/>
  </si>
  <si>
    <t>又は</t>
    <rPh sb="0" eb="1">
      <t>マタ</t>
    </rPh>
    <phoneticPr fontId="1"/>
  </si>
  <si>
    <t>（13）対象職員の常勤換算数【（１）賃金改善を開始する月時点】</t>
    <rPh sb="4" eb="6">
      <t>タイショウ</t>
    </rPh>
    <rPh sb="6" eb="8">
      <t>ショクイン</t>
    </rPh>
    <rPh sb="9" eb="11">
      <t>ジョウキン</t>
    </rPh>
    <rPh sb="11" eb="13">
      <t>カンザン</t>
    </rPh>
    <rPh sb="13" eb="14">
      <t>スウ</t>
    </rPh>
    <rPh sb="18" eb="20">
      <t>チンギン</t>
    </rPh>
    <rPh sb="20" eb="22">
      <t>カイゼン</t>
    </rPh>
    <rPh sb="23" eb="25">
      <t>カイシ</t>
    </rPh>
    <rPh sb="27" eb="28">
      <t>ツキ</t>
    </rPh>
    <rPh sb="28" eb="30">
      <t>ジテン</t>
    </rPh>
    <phoneticPr fontId="1"/>
  </si>
  <si>
    <t>（14）賃金改善する前の対象職員の基本給等総額【（１）賃金改善を開始する月時点】</t>
    <phoneticPr fontId="1"/>
  </si>
  <si>
    <t>（15）賃金改善した後の対象職員の基本給等総額【（１）賃金改善を開始する月時点】</t>
    <phoneticPr fontId="1"/>
  </si>
  <si>
    <t>（20）40歳未満の勤務医師等の常勤換算数【（１）賃金改善を開始する月時点】</t>
    <rPh sb="16" eb="18">
      <t>ジョウキン</t>
    </rPh>
    <rPh sb="18" eb="20">
      <t>カンザン</t>
    </rPh>
    <rPh sb="20" eb="21">
      <t>スウ</t>
    </rPh>
    <phoneticPr fontId="1"/>
  </si>
  <si>
    <t>（21）賃金改善する前の40歳未満の勤務医師等の基本給等総額【（１）賃金改善を開始する月時点】</t>
    <phoneticPr fontId="1"/>
  </si>
  <si>
    <t>（22）賃金改善した後の40歳未満の勤務医師等の基本給等総額【（１）賃金改善を開始する月時点】</t>
    <rPh sb="10" eb="11">
      <t>アト</t>
    </rPh>
    <phoneticPr fontId="1"/>
  </si>
  <si>
    <t>（27）事務職員の常勤換算数【（１）賃金改善を開始する月時点】</t>
    <rPh sb="9" eb="11">
      <t>ジョウキン</t>
    </rPh>
    <rPh sb="11" eb="13">
      <t>カンザン</t>
    </rPh>
    <rPh sb="13" eb="14">
      <t>スウ</t>
    </rPh>
    <phoneticPr fontId="1"/>
  </si>
  <si>
    <t>（28）賃金改善する前の事務職員の基本給等総額【（１）賃金改善を開始する月時点】</t>
    <phoneticPr fontId="1"/>
  </si>
  <si>
    <t>（29）賃金改善した後の事務職員の基本給等総額【（１）賃金改善を開始する月時点】</t>
    <rPh sb="10" eb="11">
      <t>アト</t>
    </rPh>
    <phoneticPr fontId="1"/>
  </si>
  <si>
    <r>
      <t>○　以下、</t>
    </r>
    <r>
      <rPr>
        <strike/>
        <sz val="12"/>
        <color rgb="FFFF0000"/>
        <rFont val="ＭＳ ゴシック"/>
        <family val="3"/>
        <charset val="128"/>
      </rPr>
      <t>基本給等総額については</t>
    </r>
    <r>
      <rPr>
        <sz val="12"/>
        <rFont val="ＭＳ ゴシック"/>
        <family val="3"/>
        <charset val="128"/>
      </rPr>
      <t>１ヶ月当たりの額を記載してください。</t>
    </r>
    <rPh sb="2" eb="4">
      <t>イカ</t>
    </rPh>
    <rPh sb="5" eb="8">
      <t>キホンキュウ</t>
    </rPh>
    <rPh sb="8" eb="9">
      <t>トウ</t>
    </rPh>
    <rPh sb="9" eb="11">
      <t>ソウガク</t>
    </rPh>
    <rPh sb="18" eb="19">
      <t>ゲツ</t>
    </rPh>
    <rPh sb="19" eb="20">
      <t>ア</t>
    </rPh>
    <rPh sb="23" eb="24">
      <t>ガク</t>
    </rPh>
    <rPh sb="25" eb="27">
      <t>キサイ</t>
    </rPh>
    <phoneticPr fontId="1"/>
  </si>
  <si>
    <t>（13）対象職員の常勤換算数【（１）賃金改善を開始する月時点】</t>
    <rPh sb="4" eb="6">
      <t>タイショウ</t>
    </rPh>
    <rPh sb="6" eb="8">
      <t>ショクイン</t>
    </rPh>
    <rPh sb="9" eb="11">
      <t>ジョウキン</t>
    </rPh>
    <rPh sb="11" eb="13">
      <t>カンザン</t>
    </rPh>
    <rPh sb="13" eb="14">
      <t>スウ</t>
    </rPh>
    <phoneticPr fontId="1"/>
  </si>
  <si>
    <r>
      <t>Ⅳ．対象職員（全体）の</t>
    </r>
    <r>
      <rPr>
        <b/>
        <sz val="11"/>
        <color rgb="FFFF0000"/>
        <rFont val="ＭＳ ゴシック"/>
        <family val="3"/>
        <charset val="128"/>
      </rPr>
      <t>賃金改善の見込み</t>
    </r>
    <r>
      <rPr>
        <b/>
        <strike/>
        <sz val="11"/>
        <color rgb="FFFF0000"/>
        <rFont val="ＭＳ ゴシック"/>
        <family val="3"/>
        <charset val="128"/>
      </rPr>
      <t>基本給等（基本給又は決まって毎月支払われる手当）</t>
    </r>
    <r>
      <rPr>
        <b/>
        <sz val="11"/>
        <rFont val="ＭＳ ゴシック"/>
        <family val="3"/>
        <charset val="128"/>
      </rPr>
      <t>に係る事項</t>
    </r>
    <rPh sb="2" eb="4">
      <t>タイショウ</t>
    </rPh>
    <rPh sb="4" eb="6">
      <t>ショクイン</t>
    </rPh>
    <rPh sb="7" eb="9">
      <t>ゼンタイ</t>
    </rPh>
    <rPh sb="11" eb="15">
      <t>チンギンカイゼン</t>
    </rPh>
    <rPh sb="16" eb="18">
      <t>ミコ</t>
    </rPh>
    <rPh sb="19" eb="22">
      <t>キホンキュウ</t>
    </rPh>
    <rPh sb="22" eb="23">
      <t>トウ</t>
    </rPh>
    <phoneticPr fontId="1"/>
  </si>
  <si>
    <r>
      <t>Ⅴ．40歳未満の勤務医師、勤務歯科医師の</t>
    </r>
    <r>
      <rPr>
        <b/>
        <sz val="11"/>
        <color rgb="FFFF0000"/>
        <rFont val="ＭＳ ゴシック"/>
        <family val="3"/>
        <charset val="128"/>
      </rPr>
      <t>賃金改善の見込み</t>
    </r>
    <r>
      <rPr>
        <b/>
        <strike/>
        <sz val="11"/>
        <color rgb="FFFF0000"/>
        <rFont val="ＭＳ ゴシック"/>
        <family val="3"/>
        <charset val="128"/>
      </rPr>
      <t>基本給等に係る</t>
    </r>
    <r>
      <rPr>
        <b/>
        <sz val="11"/>
        <rFont val="ＭＳ ゴシック"/>
        <family val="3"/>
        <charset val="128"/>
      </rPr>
      <t>事項</t>
    </r>
    <rPh sb="4" eb="5">
      <t>サイ</t>
    </rPh>
    <rPh sb="5" eb="7">
      <t>ミマン</t>
    </rPh>
    <rPh sb="8" eb="10">
      <t>キンム</t>
    </rPh>
    <rPh sb="10" eb="12">
      <t>イシ</t>
    </rPh>
    <rPh sb="13" eb="15">
      <t>キンム</t>
    </rPh>
    <rPh sb="15" eb="19">
      <t>シカイシ</t>
    </rPh>
    <rPh sb="20" eb="24">
      <t>チンギンカイゼン</t>
    </rPh>
    <rPh sb="25" eb="27">
      <t>ミコ</t>
    </rPh>
    <rPh sb="33" eb="34">
      <t>カカ</t>
    </rPh>
    <rPh sb="35" eb="37">
      <t>ジコウ</t>
    </rPh>
    <phoneticPr fontId="1"/>
  </si>
  <si>
    <r>
      <rPr>
        <b/>
        <sz val="11"/>
        <rFont val="ＭＳ ゴシック"/>
        <family val="3"/>
        <charset val="128"/>
      </rPr>
      <t>Ⅵ．事務職員の</t>
    </r>
    <r>
      <rPr>
        <b/>
        <sz val="11"/>
        <color rgb="FFFF0000"/>
        <rFont val="ＭＳ ゴシック"/>
        <family val="3"/>
        <charset val="128"/>
      </rPr>
      <t>賃金改善の見込み</t>
    </r>
    <r>
      <rPr>
        <b/>
        <strike/>
        <sz val="11"/>
        <color rgb="FFFF0000"/>
        <rFont val="ＭＳ ゴシック"/>
        <family val="3"/>
        <charset val="128"/>
      </rPr>
      <t>基本給等に係る</t>
    </r>
    <r>
      <rPr>
        <b/>
        <sz val="11"/>
        <rFont val="ＭＳ ゴシック"/>
        <family val="3"/>
        <charset val="128"/>
      </rPr>
      <t>事項</t>
    </r>
    <rPh sb="2" eb="4">
      <t>ジム</t>
    </rPh>
    <rPh sb="7" eb="11">
      <t>チンギンカイゼン</t>
    </rPh>
    <rPh sb="12" eb="14">
      <t>ミコ</t>
    </rPh>
    <rPh sb="20" eb="21">
      <t>カカ</t>
    </rPh>
    <rPh sb="22" eb="24">
      <t>ジコウ</t>
    </rPh>
    <phoneticPr fontId="1"/>
  </si>
  <si>
    <r>
      <t>（16）基本給等に係る賃金改善の見込み</t>
    </r>
    <r>
      <rPr>
        <strike/>
        <sz val="11"/>
        <color rgb="FFFF0000"/>
        <rFont val="ＭＳ ゴシック"/>
        <family val="3"/>
        <charset val="128"/>
      </rPr>
      <t>額</t>
    </r>
    <r>
      <rPr>
        <sz val="11"/>
        <color rgb="FFFF0000"/>
        <rFont val="ＭＳ ゴシック"/>
        <family val="3"/>
        <charset val="128"/>
      </rPr>
      <t>（１人当たりの１ヶ月分の金額又は増加率）</t>
    </r>
    <rPh sb="4" eb="7">
      <t>キホンキュウ</t>
    </rPh>
    <rPh sb="7" eb="8">
      <t>トウ</t>
    </rPh>
    <rPh sb="9" eb="10">
      <t>カカ</t>
    </rPh>
    <rPh sb="11" eb="13">
      <t>チンギン</t>
    </rPh>
    <rPh sb="13" eb="15">
      <t>カイゼン</t>
    </rPh>
    <rPh sb="16" eb="18">
      <t>ミコ</t>
    </rPh>
    <rPh sb="19" eb="20">
      <t>ガク</t>
    </rPh>
    <rPh sb="22" eb="23">
      <t>ニン</t>
    </rPh>
    <rPh sb="23" eb="24">
      <t>トウ</t>
    </rPh>
    <rPh sb="29" eb="30">
      <t>ゲツ</t>
    </rPh>
    <rPh sb="30" eb="31">
      <t>ブン</t>
    </rPh>
    <rPh sb="32" eb="34">
      <t>キンガク</t>
    </rPh>
    <rPh sb="34" eb="35">
      <t>マタ</t>
    </rPh>
    <rPh sb="36" eb="38">
      <t>ゾウカ</t>
    </rPh>
    <rPh sb="38" eb="39">
      <t>リツ</t>
    </rPh>
    <phoneticPr fontId="1"/>
  </si>
  <si>
    <r>
      <t>（23）基本給等に係る賃金改善の見込み</t>
    </r>
    <r>
      <rPr>
        <strike/>
        <sz val="11"/>
        <color rgb="FFFF0000"/>
        <rFont val="ＭＳ ゴシック"/>
        <family val="3"/>
        <charset val="128"/>
      </rPr>
      <t>額</t>
    </r>
    <r>
      <rPr>
        <sz val="11"/>
        <color rgb="FFFF0000"/>
        <rFont val="ＭＳ ゴシック"/>
        <family val="3"/>
        <charset val="128"/>
      </rPr>
      <t>（１人当たりの１ヶ月分の金額又は増加率）</t>
    </r>
    <rPh sb="4" eb="7">
      <t>キホンキュウ</t>
    </rPh>
    <rPh sb="7" eb="8">
      <t>トウ</t>
    </rPh>
    <rPh sb="9" eb="10">
      <t>カカ</t>
    </rPh>
    <rPh sb="11" eb="13">
      <t>チンギン</t>
    </rPh>
    <rPh sb="13" eb="15">
      <t>カイゼン</t>
    </rPh>
    <rPh sb="16" eb="18">
      <t>ミコ</t>
    </rPh>
    <rPh sb="19" eb="20">
      <t>ガク</t>
    </rPh>
    <rPh sb="22" eb="23">
      <t>ニン</t>
    </rPh>
    <rPh sb="23" eb="24">
      <t>ア</t>
    </rPh>
    <rPh sb="29" eb="30">
      <t>ゲツ</t>
    </rPh>
    <rPh sb="30" eb="31">
      <t>ブン</t>
    </rPh>
    <rPh sb="32" eb="34">
      <t>キンガク</t>
    </rPh>
    <rPh sb="34" eb="35">
      <t>マタ</t>
    </rPh>
    <rPh sb="36" eb="38">
      <t>ゾウカ</t>
    </rPh>
    <rPh sb="38" eb="39">
      <t>リツ</t>
    </rPh>
    <phoneticPr fontId="1"/>
  </si>
  <si>
    <r>
      <t>（30）基本給等に係る賃金改善の見込み</t>
    </r>
    <r>
      <rPr>
        <strike/>
        <sz val="11"/>
        <color rgb="FFFF0000"/>
        <rFont val="ＭＳ ゴシック"/>
        <family val="3"/>
        <charset val="128"/>
      </rPr>
      <t>額</t>
    </r>
    <r>
      <rPr>
        <sz val="11"/>
        <color rgb="FFFF0000"/>
        <rFont val="ＭＳ ゴシック"/>
        <family val="3"/>
        <charset val="128"/>
      </rPr>
      <t>（１人当たりの１ヶ月分の金額又は増加率）</t>
    </r>
    <rPh sb="4" eb="7">
      <t>キホンキュウ</t>
    </rPh>
    <rPh sb="7" eb="8">
      <t>トウ</t>
    </rPh>
    <rPh sb="9" eb="10">
      <t>カカ</t>
    </rPh>
    <rPh sb="11" eb="13">
      <t>チンギン</t>
    </rPh>
    <rPh sb="13" eb="15">
      <t>カイゼン</t>
    </rPh>
    <rPh sb="16" eb="18">
      <t>ミコ</t>
    </rPh>
    <rPh sb="19" eb="20">
      <t>ガク</t>
    </rPh>
    <rPh sb="22" eb="23">
      <t>ニン</t>
    </rPh>
    <rPh sb="23" eb="24">
      <t>ア</t>
    </rPh>
    <rPh sb="29" eb="30">
      <t>ゲツ</t>
    </rPh>
    <rPh sb="30" eb="31">
      <t>ブン</t>
    </rPh>
    <rPh sb="32" eb="34">
      <t>キンガク</t>
    </rPh>
    <rPh sb="34" eb="35">
      <t>マタ</t>
    </rPh>
    <rPh sb="36" eb="38">
      <t>ゾウカ</t>
    </rPh>
    <rPh sb="38" eb="39">
      <t>リツ</t>
    </rPh>
    <phoneticPr fontId="1"/>
  </si>
  <si>
    <t>職員ごとに増加額及び増加率が異なる場合には、平均値又は代表的な職員の値を記載すること。</t>
    <rPh sb="0" eb="2">
      <t>ショクイン</t>
    </rPh>
    <rPh sb="5" eb="7">
      <t>ゾウカ</t>
    </rPh>
    <rPh sb="7" eb="8">
      <t>ガク</t>
    </rPh>
    <rPh sb="8" eb="9">
      <t>オヨ</t>
    </rPh>
    <rPh sb="10" eb="12">
      <t>ゾウカ</t>
    </rPh>
    <rPh sb="12" eb="13">
      <t>リツ</t>
    </rPh>
    <rPh sb="14" eb="15">
      <t>コト</t>
    </rPh>
    <rPh sb="17" eb="19">
      <t>バアイ</t>
    </rPh>
    <rPh sb="22" eb="24">
      <t>ヘイキン</t>
    </rPh>
    <rPh sb="24" eb="25">
      <t>チ</t>
    </rPh>
    <rPh sb="25" eb="26">
      <t>マタ</t>
    </rPh>
    <rPh sb="27" eb="30">
      <t>ダイヒョウテキ</t>
    </rPh>
    <rPh sb="31" eb="33">
      <t>ショクイン</t>
    </rPh>
    <rPh sb="34" eb="35">
      <t>アタイ</t>
    </rPh>
    <rPh sb="36" eb="38">
      <t>キサイ</t>
    </rPh>
    <phoneticPr fontId="1"/>
  </si>
  <si>
    <t>対象職員１人あたりの１ヶ月の基本給等の増加額又は増加率を記載すること。増加額及び増加率は、どちらか１つを記載すればよい。</t>
    <rPh sb="19" eb="21">
      <t>ゾウカ</t>
    </rPh>
    <rPh sb="21" eb="22">
      <t>ガク</t>
    </rPh>
    <rPh sb="22" eb="23">
      <t>マタ</t>
    </rPh>
    <rPh sb="24" eb="26">
      <t>ゾウカ</t>
    </rPh>
    <rPh sb="26" eb="27">
      <t>リツ</t>
    </rPh>
    <rPh sb="28" eb="30">
      <t>キサイ</t>
    </rPh>
    <rPh sb="35" eb="37">
      <t>ゾウカ</t>
    </rPh>
    <rPh sb="37" eb="38">
      <t>ガク</t>
    </rPh>
    <rPh sb="38" eb="39">
      <t>オヨ</t>
    </rPh>
    <rPh sb="40" eb="42">
      <t>ゾウカ</t>
    </rPh>
    <rPh sb="42" eb="43">
      <t>リツ</t>
    </rPh>
    <rPh sb="52" eb="54">
      <t>キサイ</t>
    </rPh>
    <phoneticPr fontId="1"/>
  </si>
  <si>
    <t>「（16）基本給等に係る賃金改善の見込み（１人あたり１ヶ月分の金額又は増加率）」（以降の設問も同様）には、</t>
    <rPh sb="33" eb="34">
      <t>マタ</t>
    </rPh>
    <rPh sb="41" eb="43">
      <t>イコウ</t>
    </rPh>
    <rPh sb="44" eb="46">
      <t>セツモン</t>
    </rPh>
    <rPh sb="47" eb="49">
      <t>ドウヨウ</t>
    </rPh>
    <phoneticPr fontId="1"/>
  </si>
  <si>
    <t>○賃金改善の対象職員</t>
    <rPh sb="1" eb="5">
      <t>チンギンカイゼン</t>
    </rPh>
    <rPh sb="6" eb="8">
      <t>タイショウ</t>
    </rPh>
    <rPh sb="8" eb="10">
      <t>ショクイン</t>
    </rPh>
    <phoneticPr fontId="1"/>
  </si>
  <si>
    <t>No.</t>
    <phoneticPr fontId="1"/>
  </si>
  <si>
    <t>氏名</t>
    <rPh sb="0" eb="2">
      <t>シメイ</t>
    </rPh>
    <phoneticPr fontId="1"/>
  </si>
  <si>
    <t>名</t>
    <rPh sb="0" eb="1">
      <t>メイ</t>
    </rPh>
    <phoneticPr fontId="1"/>
  </si>
  <si>
    <t>他</t>
    <rPh sb="0" eb="1">
      <t>ホカ</t>
    </rPh>
    <phoneticPr fontId="1"/>
  </si>
  <si>
    <t>「（13）対象職員の常勤換算数」（以降の設問の常勤換算数についても同様の定義）は、（１）賃金改善を開始する月時点における</t>
    <phoneticPr fontId="1"/>
  </si>
  <si>
    <t>対象職員の人数を常勤換算で記載すること。常勤の職員の常勤換算数は１とする。常勤でない職員の常勤換算数は、「当該常勤でない</t>
    <phoneticPr fontId="1"/>
  </si>
  <si>
    <t>職員の所定労働時間」を「当該保険医療機関において定めている常勤職員の所定労働時間」で除して得た数（当該常勤でない職員</t>
    <phoneticPr fontId="1"/>
  </si>
  <si>
    <t>の常勤換算数が１を超える場合は、１）とする。なお、対象職員とはベースアップ評価料による賃金引き上げの対象となる職種をいう。</t>
    <phoneticPr fontId="1"/>
  </si>
  <si>
    <t>（１）賃金改善を開始する月時点における賃金改善の対象職員の氏名を記載すること。</t>
    <rPh sb="3" eb="5">
      <t>チンギン</t>
    </rPh>
    <rPh sb="5" eb="7">
      <t>カイゼン</t>
    </rPh>
    <rPh sb="8" eb="10">
      <t>カイシ</t>
    </rPh>
    <rPh sb="12" eb="13">
      <t>ツキ</t>
    </rPh>
    <rPh sb="13" eb="15">
      <t>ジテン</t>
    </rPh>
    <rPh sb="19" eb="21">
      <t>チンギン</t>
    </rPh>
    <rPh sb="21" eb="23">
      <t>カイゼン</t>
    </rPh>
    <rPh sb="24" eb="26">
      <t>タイショウ</t>
    </rPh>
    <rPh sb="26" eb="28">
      <t>ショクイン</t>
    </rPh>
    <rPh sb="29" eb="31">
      <t>シメイ</t>
    </rPh>
    <rPh sb="32" eb="34">
      <t>キサイ</t>
    </rPh>
    <phoneticPr fontId="1"/>
  </si>
  <si>
    <t>対象職員が61名を超える場合には、61名を超えた分の人数を他○名として記載すること。</t>
    <rPh sb="0" eb="4">
      <t>タイショウショクイン</t>
    </rPh>
    <rPh sb="7" eb="8">
      <t>メイ</t>
    </rPh>
    <rPh sb="9" eb="10">
      <t>コ</t>
    </rPh>
    <rPh sb="12" eb="14">
      <t>バアイ</t>
    </rPh>
    <rPh sb="19" eb="20">
      <t>メイ</t>
    </rPh>
    <rPh sb="21" eb="22">
      <t>コ</t>
    </rPh>
    <rPh sb="24" eb="25">
      <t>ブン</t>
    </rPh>
    <rPh sb="26" eb="28">
      <t>ニンズウ</t>
    </rPh>
    <rPh sb="29" eb="30">
      <t>ホカ</t>
    </rPh>
    <rPh sb="31" eb="32">
      <t>メイ</t>
    </rPh>
    <rPh sb="35" eb="37">
      <t>キサイ</t>
    </rPh>
    <phoneticPr fontId="1"/>
  </si>
  <si>
    <t>令和６年度に対象職員の基本給等を令和５年度と比較して2.5％以上引き上げる場合において、ベースアップ評価料による算定金額を</t>
    <rPh sb="37" eb="39">
      <t>バアイ</t>
    </rPh>
    <rPh sb="50" eb="53">
      <t>ヒョウカリョウ</t>
    </rPh>
    <rPh sb="56" eb="60">
      <t>サンテイキンガク</t>
    </rPh>
    <phoneticPr fontId="1"/>
  </si>
  <si>
    <t>40歳未満の勤務医及び勤務歯科医並びに事務職員等の当該保険医療機関に勤務する職員の賃金(役員報酬を除く。)の改善(定期昇給に</t>
    <phoneticPr fontId="1"/>
  </si>
  <si>
    <t>よるものを除く。)に用いる場合には、当該職員の氏名を含めて記載すること。</t>
    <rPh sb="10" eb="11">
      <t>モチ</t>
    </rPh>
    <rPh sb="13" eb="15">
      <t>バアイ</t>
    </rPh>
    <rPh sb="18" eb="20">
      <t>トウガイ</t>
    </rPh>
    <rPh sb="20" eb="22">
      <t>ショクイン</t>
    </rPh>
    <rPh sb="23" eb="25">
      <t>シメイ</t>
    </rPh>
    <rPh sb="26" eb="27">
      <t>フク</t>
    </rPh>
    <rPh sb="29" eb="31">
      <t>キサイ</t>
    </rPh>
    <phoneticPr fontId="1"/>
  </si>
  <si>
    <t>医科点数表</t>
    <rPh sb="0" eb="2">
      <t>イカ</t>
    </rPh>
    <rPh sb="2" eb="5">
      <t>テンスウヒョウ</t>
    </rPh>
    <phoneticPr fontId="1"/>
  </si>
  <si>
    <t>歯科点数表</t>
    <rPh sb="0" eb="2">
      <t>シカ</t>
    </rPh>
    <rPh sb="2" eb="5">
      <t>テンスウヒョウ</t>
    </rPh>
    <phoneticPr fontId="1"/>
  </si>
  <si>
    <t>両方を届け出る保険医療機関にあっては、両方とも☑を記載すること。</t>
    <rPh sb="0" eb="2">
      <t>リョウホウ</t>
    </rPh>
    <rPh sb="3" eb="4">
      <t>トド</t>
    </rPh>
    <rPh sb="5" eb="6">
      <t>デ</t>
    </rPh>
    <rPh sb="19" eb="21">
      <t>リョウホウ</t>
    </rPh>
    <phoneticPr fontId="1"/>
  </si>
  <si>
    <t>点数表の項目</t>
    <rPh sb="0" eb="2">
      <t>テンスウ</t>
    </rPh>
    <rPh sb="2" eb="3">
      <t>ヒョウ</t>
    </rPh>
    <rPh sb="4" eb="6">
      <t>コウモク</t>
    </rPh>
    <phoneticPr fontId="1"/>
  </si>
  <si>
    <t>９</t>
    <phoneticPr fontId="1"/>
  </si>
  <si>
    <t>ベースアップ評価料は、届出をした日の翌月１日（月の最初の開庁日に届出した場合は、当月１日）から算定可能。</t>
    <rPh sb="47" eb="49">
      <t>サンテイ</t>
    </rPh>
    <rPh sb="49" eb="51">
      <t>カノウ</t>
    </rPh>
    <phoneticPr fontId="1"/>
  </si>
  <si>
    <t>◎賃金改善に関する事項</t>
    <rPh sb="1" eb="3">
      <t>チンギン</t>
    </rPh>
    <rPh sb="3" eb="5">
      <t>カイゼン</t>
    </rPh>
    <rPh sb="6" eb="7">
      <t>カン</t>
    </rPh>
    <rPh sb="9" eb="11">
      <t>ジコウ</t>
    </rPh>
    <phoneticPr fontId="1"/>
  </si>
  <si>
    <r>
      <t>ベースアップ評価料を算定している期間は、常にベースアップ</t>
    </r>
    <r>
      <rPr>
        <sz val="10"/>
        <color rgb="FFFF0000"/>
        <rFont val="ＭＳ ゴシック"/>
        <family val="3"/>
        <charset val="128"/>
      </rPr>
      <t>による賃金改善</t>
    </r>
    <r>
      <rPr>
        <sz val="10"/>
        <rFont val="ＭＳ ゴシック"/>
        <family val="3"/>
        <charset val="128"/>
      </rPr>
      <t>を実施する必要がある。</t>
    </r>
    <rPh sb="6" eb="9">
      <t>ヒョウカリョウ</t>
    </rPh>
    <rPh sb="10" eb="12">
      <t>サンテイ</t>
    </rPh>
    <rPh sb="16" eb="18">
      <t>キカン</t>
    </rPh>
    <rPh sb="20" eb="21">
      <t>ツネ</t>
    </rPh>
    <rPh sb="31" eb="35">
      <t>チンギンカイゼン</t>
    </rPh>
    <rPh sb="36" eb="38">
      <t>ジッシ</t>
    </rPh>
    <rPh sb="40" eb="42">
      <t>ヒツヨウ</t>
    </rPh>
    <phoneticPr fontId="1"/>
  </si>
  <si>
    <t>ベースアップ評価料を算定している期間は、常にベースアップによる賃金改善を実施する必要がある。</t>
    <rPh sb="6" eb="9">
      <t>ヒョウカリョウ</t>
    </rPh>
    <rPh sb="10" eb="12">
      <t>サンテイ</t>
    </rPh>
    <rPh sb="16" eb="18">
      <t>キカン</t>
    </rPh>
    <rPh sb="20" eb="21">
      <t>ツネ</t>
    </rPh>
    <rPh sb="31" eb="35">
      <t>チンギンカイゼン</t>
    </rPh>
    <rPh sb="36" eb="38">
      <t>ジッシ</t>
    </rPh>
    <rPh sb="40" eb="42">
      <t>ヒツヨウ</t>
    </rPh>
    <phoneticPr fontId="1"/>
  </si>
  <si>
    <t>定期昇給は含まない。</t>
  </si>
  <si>
    <r>
      <t>（</t>
    </r>
    <r>
      <rPr>
        <sz val="11"/>
        <color rgb="FFFF0000"/>
        <rFont val="ＭＳ ゴシック"/>
        <family val="3"/>
        <charset val="128"/>
      </rPr>
      <t>３</t>
    </r>
    <r>
      <rPr>
        <sz val="11"/>
        <rFont val="ＭＳ ゴシック"/>
        <family val="3"/>
        <charset val="128"/>
      </rPr>
      <t>）全体の賃金改善の見込み額</t>
    </r>
    <rPh sb="3" eb="5">
      <t>ゼンタイ</t>
    </rPh>
    <rPh sb="6" eb="10">
      <t>チンギンカイゼン</t>
    </rPh>
    <rPh sb="11" eb="13">
      <t>ミコ</t>
    </rPh>
    <rPh sb="14" eb="15">
      <t>ガク</t>
    </rPh>
    <phoneticPr fontId="1"/>
  </si>
  <si>
    <r>
      <t>Ⅱ．全体の賃金改善の見込み額【</t>
    </r>
    <r>
      <rPr>
        <b/>
        <sz val="11"/>
        <color rgb="FFFF0000"/>
        <rFont val="ＭＳ ゴシック"/>
        <family val="3"/>
        <charset val="128"/>
      </rPr>
      <t>令和６年度分</t>
    </r>
    <r>
      <rPr>
        <b/>
        <strike/>
        <sz val="11"/>
        <color rgb="FFFF0000"/>
        <rFont val="ＭＳ ゴシック"/>
        <family val="3"/>
        <charset val="128"/>
      </rPr>
      <t>（３）の期間中</t>
    </r>
    <r>
      <rPr>
        <b/>
        <sz val="11"/>
        <rFont val="ＭＳ ゴシック"/>
        <family val="3"/>
        <charset val="128"/>
      </rPr>
      <t>】</t>
    </r>
    <rPh sb="2" eb="4">
      <t>ゼンタイ</t>
    </rPh>
    <rPh sb="5" eb="7">
      <t>チンギン</t>
    </rPh>
    <rPh sb="7" eb="9">
      <t>カイゼン</t>
    </rPh>
    <rPh sb="10" eb="12">
      <t>ミコ</t>
    </rPh>
    <rPh sb="13" eb="14">
      <t>ガク</t>
    </rPh>
    <rPh sb="15" eb="17">
      <t>レイワ</t>
    </rPh>
    <rPh sb="18" eb="20">
      <t>ネンド</t>
    </rPh>
    <rPh sb="20" eb="21">
      <t>ブン</t>
    </rPh>
    <rPh sb="25" eb="28">
      <t>キカンチュウ</t>
    </rPh>
    <phoneticPr fontId="1"/>
  </si>
  <si>
    <r>
      <t>（</t>
    </r>
    <r>
      <rPr>
        <sz val="11"/>
        <color rgb="FFFF0000"/>
        <rFont val="ＭＳ ゴシック"/>
        <family val="3"/>
        <charset val="128"/>
      </rPr>
      <t>４</t>
    </r>
    <r>
      <rPr>
        <sz val="11"/>
        <rFont val="ＭＳ ゴシック"/>
        <family val="3"/>
        <charset val="128"/>
      </rPr>
      <t>）算定金額の見込み</t>
    </r>
    <rPh sb="3" eb="5">
      <t>サンテイ</t>
    </rPh>
    <rPh sb="5" eb="7">
      <t>キンガク</t>
    </rPh>
    <rPh sb="8" eb="10">
      <t>ミコ</t>
    </rPh>
    <phoneticPr fontId="1"/>
  </si>
  <si>
    <r>
      <t>（５）令和７年度への繰越予定額</t>
    </r>
    <r>
      <rPr>
        <strike/>
        <sz val="11"/>
        <color rgb="FFFF0000"/>
        <rFont val="ＭＳ ゴシック"/>
        <family val="3"/>
        <charset val="128"/>
      </rPr>
      <t>（令和６年度届出時のみ記載）</t>
    </r>
    <phoneticPr fontId="1"/>
  </si>
  <si>
    <t>（６）算定金額のうち、令和６年度のベア等に用いる予定額【（４）－（５）】</t>
    <rPh sb="11" eb="13">
      <t>レイワ</t>
    </rPh>
    <rPh sb="14" eb="16">
      <t>ネンド</t>
    </rPh>
    <rPh sb="19" eb="20">
      <t>トウ</t>
    </rPh>
    <rPh sb="21" eb="22">
      <t>モチ</t>
    </rPh>
    <rPh sb="24" eb="26">
      <t>ヨテイ</t>
    </rPh>
    <rPh sb="26" eb="27">
      <t>ガク</t>
    </rPh>
    <phoneticPr fontId="1"/>
  </si>
  <si>
    <t>「（３）全体の賃金改善の見込み額」＞「（６）算定金額のうち、令和６年度のベア等に用いる予定額」となるようにすること。</t>
    <phoneticPr fontId="1"/>
  </si>
  <si>
    <t>か月</t>
    <rPh sb="1" eb="2">
      <t>ツキ</t>
    </rPh>
    <phoneticPr fontId="1"/>
  </si>
  <si>
    <t>１か月当たりの外来・在宅ベースアップ評価料（Ⅰ）等による算定金額の見込み</t>
    <rPh sb="2" eb="3">
      <t>ツキ</t>
    </rPh>
    <rPh sb="3" eb="4">
      <t>ア</t>
    </rPh>
    <rPh sb="7" eb="9">
      <t>ガイライ</t>
    </rPh>
    <rPh sb="10" eb="12">
      <t>ザイタク</t>
    </rPh>
    <rPh sb="18" eb="21">
      <t>ヒョウカリョウ</t>
    </rPh>
    <rPh sb="24" eb="25">
      <t>トウ</t>
    </rPh>
    <rPh sb="28" eb="32">
      <t>サンテイキンガク</t>
    </rPh>
    <rPh sb="33" eb="35">
      <t>ミコ</t>
    </rPh>
    <phoneticPr fontId="1"/>
  </si>
  <si>
    <t>本計画書において、「歯科外来・在宅ベースアップ評価料（Ⅰ）等」とは、「歯科外来・在宅ベースアップ評価料（Ⅰ）」及び「外来・在宅</t>
  </si>
  <si>
    <t>ベースアップ評価料（Ⅰ）」のことをいう。</t>
  </si>
  <si>
    <t>までの期間をいう。</t>
  </si>
  <si>
    <t>翌年の３月までの期間をいう。</t>
  </si>
  <si>
    <t>「賃金の改善措置が実施された場合の給与総額」との差分により判断すること。</t>
    <phoneticPr fontId="1"/>
  </si>
  <si>
    <t>所在地</t>
    <rPh sb="0" eb="3">
      <t>ショザイチ</t>
    </rPh>
    <phoneticPr fontId="1"/>
  </si>
  <si>
    <t>都道府県</t>
    <rPh sb="0" eb="4">
      <t>トドウフケン</t>
    </rPh>
    <phoneticPr fontId="1"/>
  </si>
  <si>
    <t>住所</t>
    <rPh sb="0" eb="2">
      <t>ジュウショ</t>
    </rPh>
    <phoneticPr fontId="1"/>
  </si>
  <si>
    <t>都道府県CD</t>
  </si>
  <si>
    <t>都道府県名</t>
  </si>
  <si>
    <t>01</t>
  </si>
  <si>
    <t>北海道</t>
  </si>
  <si>
    <t>02</t>
  </si>
  <si>
    <t>青森県</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</si>
  <si>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</si>
  <si>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</si>
  <si>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</si>
  <si>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</si>
  <si>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</si>
  <si>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</si>
  <si>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</si>
  <si>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</si>
  <si>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</si>
  <si>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</si>
  <si>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</si>
  <si>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</si>
  <si>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</si>
  <si>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</si>
  <si>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</si>
  <si>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</si>
  <si>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</si>
  <si>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</si>
  <si>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</si>
  <si>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</si>
  <si>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</si>
  <si>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</si>
  <si>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</si>
  <si>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</si>
  <si>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</si>
  <si>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</si>
  <si>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</si>
  <si>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</si>
  <si>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</si>
  <si>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</si>
  <si>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</si>
  <si>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</si>
  <si>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</si>
  <si>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</si>
  <si>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</si>
  <si>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</si>
  <si>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</si>
  <si>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</si>
  <si>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</si>
  <si>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</si>
  <si>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</si>
  <si>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</si>
  <si>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</si>
  <si>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</si>
  <si>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</si>
  <si>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</si>
  <si>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</si>
  <si>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</si>
  <si>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</si>
  <si>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</si>
  <si>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</si>
  <si>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</si>
  <si>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</si>
  <si>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</si>
  <si>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</si>
  <si>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</si>
  <si>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</si>
  <si>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</si>
  <si>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</si>
  <si>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</si>
  <si>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</si>
  <si>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</si>
  <si>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</si>
  <si>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</si>
  <si>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</si>
  <si>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</si>
  <si>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</si>
  <si>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</si>
  <si>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</si>
  <si>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</si>
  <si>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</si>
  <si>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</si>
  <si>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</si>
  <si>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</si>
  <si>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</si>
  <si>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</si>
  <si>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</si>
  <si>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</si>
  <si>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</si>
  <si>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</si>
  <si>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</si>
  <si>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</si>
  <si>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</si>
  <si>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</si>
  <si>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</si>
  <si>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</si>
  <si>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</si>
  <si>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</si>
  <si>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</si>
  <si>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</si>
  <si>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総計</t>
  </si>
  <si>
    <t>baseup-hyoukaryou14@mhlw.go.jp</t>
  </si>
  <si>
    <t>baseup-hyoukaryou15@mhlw.go.jp</t>
  </si>
  <si>
    <t>baseup-hyoukaryou19@mhlw.go.jp</t>
  </si>
  <si>
    <t>baseup-hyoukaryou20@mhlw.go.jp</t>
  </si>
  <si>
    <t>baseup-hyoukaryou16@mhlw.go.jp</t>
  </si>
  <si>
    <t>baseup-hyoukaryou17@mhlw.go.jp</t>
  </si>
  <si>
    <t>baseup-hyoukaryou21@mhlw.go.jp</t>
  </si>
  <si>
    <t>baseup-hyoukaryou22@mhlw.go.jp</t>
  </si>
  <si>
    <t>baseup-hyoukaryou23@mhlw.go.jp</t>
  </si>
  <si>
    <t>baseup-hyoukaryou24@mhlw.go.jp</t>
  </si>
  <si>
    <t>baseup-hyoukaryou18@mhlw.go.jp</t>
  </si>
  <si>
    <t>baseup-hyoukaryou25@mhlw.go.jp</t>
  </si>
  <si>
    <t>baseup-hyoukaryou26@mhlw.go.jp</t>
  </si>
  <si>
    <t>baseup-hyoukaryou27@mhlw.go.jp</t>
  </si>
  <si>
    <t>baseup-hyoukaryou28@mhlw.go.jp</t>
  </si>
  <si>
    <t>baseup-hyoukaryou29@mhlw.go.jp</t>
  </si>
  <si>
    <t>baseup-hyoukaryou30@mhlw.go.jp</t>
  </si>
  <si>
    <t>baseup-hyoukaryou31@mhlw.go.jp</t>
  </si>
  <si>
    <t>baseup-hyoukaryou32@mhlw.go.jp</t>
  </si>
  <si>
    <t>baseup-hyoukaryou33@mhlw.go.jp</t>
  </si>
  <si>
    <t>baseup-hyoukaryou34@mhlw.go.jp</t>
  </si>
  <si>
    <t>baseup-hyoukaryou35@mhlw.go.jp</t>
  </si>
  <si>
    <t>baseup-hyoukaryou36@mhlw.go.jp</t>
  </si>
  <si>
    <t>baseup-hyoukaryou37@mhlw.go.jp</t>
  </si>
  <si>
    <t>baseup-hyoukaryou38@mhlw.go.jp</t>
  </si>
  <si>
    <t>baseup-hyoukaryou39@mhlw.go.jp</t>
  </si>
  <si>
    <t>baseup-hyoukaryou40@mhlw.go.jp</t>
  </si>
  <si>
    <t>baseup-hyoukaryou41@mhlw.go.jp</t>
  </si>
  <si>
    <t>baseup-hyoukaryou42@mhlw.go.jp</t>
  </si>
  <si>
    <t>baseup-hyoukaryou43@mhlw.go.jp</t>
  </si>
  <si>
    <t>baseup-hyoukaryou44@mhlw.go.jp</t>
  </si>
  <si>
    <t>baseup-hyoukaryou45@mhlw.go.jp</t>
  </si>
  <si>
    <t>baseup-hyoukaryou46@mhlw.go.jp</t>
  </si>
  <si>
    <t>baseup-hyoukaryou47@mhlw.go.jp</t>
  </si>
  <si>
    <t>開設者名</t>
    <rPh sb="0" eb="2">
      <t>カイセツ</t>
    </rPh>
    <rPh sb="2" eb="3">
      <t>シャ</t>
    </rPh>
    <rPh sb="3" eb="4">
      <t>メイ</t>
    </rPh>
    <phoneticPr fontId="1"/>
  </si>
  <si>
    <t>保険医療機関に関する情報</t>
    <rPh sb="0" eb="2">
      <t>ホケン</t>
    </rPh>
    <rPh sb="2" eb="4">
      <t>イリョウ</t>
    </rPh>
    <rPh sb="4" eb="6">
      <t>キカン</t>
    </rPh>
    <rPh sb="7" eb="8">
      <t>カン</t>
    </rPh>
    <rPh sb="10" eb="12">
      <t>ジョウホウ</t>
    </rPh>
    <phoneticPr fontId="1"/>
  </si>
  <si>
    <t>担当者氏名</t>
    <rPh sb="0" eb="3">
      <t>タントウシャ</t>
    </rPh>
    <rPh sb="3" eb="5">
      <t>シメイ</t>
    </rPh>
    <phoneticPr fontId="1"/>
  </si>
  <si>
    <t>電話番号</t>
    <rPh sb="0" eb="4">
      <t>デンワバンゴウ</t>
    </rPh>
    <phoneticPr fontId="1"/>
  </si>
  <si>
    <t>届出年月日</t>
    <rPh sb="0" eb="2">
      <t>トドケデ</t>
    </rPh>
    <rPh sb="2" eb="3">
      <t>ネン</t>
    </rPh>
    <rPh sb="3" eb="4">
      <t>ツキ</t>
    </rPh>
    <rPh sb="4" eb="5">
      <t>ヒ</t>
    </rPh>
    <phoneticPr fontId="1"/>
  </si>
  <si>
    <t>北海道厚生局長</t>
    <rPh sb="0" eb="5">
      <t>ホッカイドウコウセイ</t>
    </rPh>
    <rPh sb="5" eb="6">
      <t>キョク</t>
    </rPh>
    <rPh sb="6" eb="7">
      <t>チョウ</t>
    </rPh>
    <phoneticPr fontId="1"/>
  </si>
  <si>
    <t>東北厚生局長</t>
    <rPh sb="0" eb="4">
      <t>トウホクコウセイ</t>
    </rPh>
    <rPh sb="4" eb="5">
      <t>キョク</t>
    </rPh>
    <rPh sb="5" eb="6">
      <t>チョウ</t>
    </rPh>
    <phoneticPr fontId="1"/>
  </si>
  <si>
    <t>関東信越厚生局長</t>
    <rPh sb="0" eb="7">
      <t>カントウシンエツコウセイキョク</t>
    </rPh>
    <rPh sb="7" eb="8">
      <t>チョウ</t>
    </rPh>
    <phoneticPr fontId="1"/>
  </si>
  <si>
    <t>東海北陸厚生局長</t>
    <rPh sb="0" eb="7">
      <t>トウカイホクリクコウセイキョク</t>
    </rPh>
    <rPh sb="7" eb="8">
      <t>チョウ</t>
    </rPh>
    <phoneticPr fontId="1"/>
  </si>
  <si>
    <t>近畿厚生局長</t>
    <rPh sb="0" eb="4">
      <t>キンキコウセイ</t>
    </rPh>
    <rPh sb="4" eb="5">
      <t>キョク</t>
    </rPh>
    <rPh sb="5" eb="6">
      <t>チョウ</t>
    </rPh>
    <phoneticPr fontId="1"/>
  </si>
  <si>
    <t>中国四国厚生局長</t>
    <rPh sb="0" eb="7">
      <t>チュウゴクシコクコウセイキョク</t>
    </rPh>
    <rPh sb="7" eb="8">
      <t>チョウ</t>
    </rPh>
    <phoneticPr fontId="1"/>
  </si>
  <si>
    <t>四国厚生支局長</t>
    <rPh sb="0" eb="6">
      <t>シコクコウセイシキョク</t>
    </rPh>
    <rPh sb="6" eb="7">
      <t>チョウ</t>
    </rPh>
    <phoneticPr fontId="1"/>
  </si>
  <si>
    <t>九州厚生局長</t>
    <rPh sb="0" eb="5">
      <t>キュウシュウコウセイキョク</t>
    </rPh>
    <rPh sb="5" eb="6">
      <t>チョウ</t>
    </rPh>
    <phoneticPr fontId="1"/>
  </si>
  <si>
    <t>及び「歯科外来・在宅ベースアップ評価料（Ⅰ）」のことをいう。</t>
    <phoneticPr fontId="1"/>
  </si>
  <si>
    <t>10</t>
    <phoneticPr fontId="1"/>
  </si>
  <si>
    <t>12</t>
    <phoneticPr fontId="1"/>
  </si>
  <si>
    <t>合理的な方法による計算として差し支えない。</t>
  </si>
  <si>
    <t>対象職員（全体）の基本給等に係る１か月の賃金改善見込み額</t>
    <rPh sb="0" eb="4">
      <t>タイショウショクイン</t>
    </rPh>
    <rPh sb="5" eb="7">
      <t>ゼンタイ</t>
    </rPh>
    <rPh sb="9" eb="13">
      <t>キホンキュウトウ</t>
    </rPh>
    <rPh sb="18" eb="19">
      <t>ゲツ</t>
    </rPh>
    <rPh sb="20" eb="24">
      <t>チンギンカイゼン</t>
    </rPh>
    <rPh sb="24" eb="26">
      <t>ミコ</t>
    </rPh>
    <rPh sb="27" eb="28">
      <t>ガク</t>
    </rPh>
    <phoneticPr fontId="1"/>
  </si>
  <si>
    <t>対象職員（全体）の賃金改善見込み額</t>
    <rPh sb="0" eb="2">
      <t>タイショウ</t>
    </rPh>
    <rPh sb="2" eb="4">
      <t>ショクイン</t>
    </rPh>
    <rPh sb="5" eb="7">
      <t>ゼンタイ</t>
    </rPh>
    <rPh sb="9" eb="13">
      <t>チンギンカイゼン</t>
    </rPh>
    <rPh sb="13" eb="15">
      <t>ミコ</t>
    </rPh>
    <rPh sb="16" eb="17">
      <t>ガク</t>
    </rPh>
    <phoneticPr fontId="1"/>
  </si>
  <si>
    <t>⑨</t>
    <phoneticPr fontId="1"/>
  </si>
  <si>
    <t>⑩</t>
    <phoneticPr fontId="1"/>
  </si>
  <si>
    <t>⑪</t>
    <phoneticPr fontId="1"/>
  </si>
  <si>
    <t>算定回数</t>
    <rPh sb="0" eb="4">
      <t>サンテイカイスウ</t>
    </rPh>
    <phoneticPr fontId="1"/>
  </si>
  <si>
    <t>（参考）</t>
    <rPh sb="1" eb="3">
      <t>サンコウ</t>
    </rPh>
    <phoneticPr fontId="1"/>
  </si>
  <si>
    <t>　この際、「賃金の改善措置が実施されなかった場合の給与総額」についての算出が困難である保険医療機関にあっては、前年度の対象職員</t>
    <phoneticPr fontId="1"/>
  </si>
  <si>
    <t>の給与総額の実績を元に概算するなど、合理的な方法による計算として差し支えない。</t>
    <phoneticPr fontId="1"/>
  </si>
  <si>
    <t>Ⅰ専用様式</t>
    <phoneticPr fontId="1"/>
  </si>
  <si>
    <t>Ⅰ専用様式</t>
    <rPh sb="1" eb="3">
      <t>センヨウ</t>
    </rPh>
    <rPh sb="3" eb="5">
      <t>ヨウシキ</t>
    </rPh>
    <phoneticPr fontId="1"/>
  </si>
  <si>
    <t>Ⅰ専用様式</t>
    <rPh sb="0" eb="3">
      <t>イチセンヨウ</t>
    </rPh>
    <rPh sb="3" eb="5">
      <t>ヨウシキ</t>
    </rPh>
    <phoneticPr fontId="1"/>
  </si>
  <si>
    <t>毎年８月において、前年度の賃金改善の取組状況について、様式98により、「賃金改善実績報告</t>
    <rPh sb="0" eb="2">
      <t>マイトシ</t>
    </rPh>
    <rPh sb="3" eb="4">
      <t>ガツ</t>
    </rPh>
    <rPh sb="9" eb="12">
      <t>ゼンネンド</t>
    </rPh>
    <rPh sb="13" eb="17">
      <t>チンギンカイゼン</t>
    </rPh>
    <rPh sb="18" eb="20">
      <t>トリクミ</t>
    </rPh>
    <rPh sb="20" eb="22">
      <t>ジョウキョウ</t>
    </rPh>
    <rPh sb="36" eb="40">
      <t>チンギンカイゼン</t>
    </rPh>
    <rPh sb="40" eb="42">
      <t>ジッセキ</t>
    </rPh>
    <rPh sb="42" eb="44">
      <t>ホウコク</t>
    </rPh>
    <phoneticPr fontId="1"/>
  </si>
  <si>
    <t>I専_7_1</t>
    <rPh sb="1" eb="2">
      <t>セン</t>
    </rPh>
    <phoneticPr fontId="1"/>
  </si>
  <si>
    <t>I専_7_2</t>
    <rPh sb="1" eb="2">
      <t>セン</t>
    </rPh>
    <phoneticPr fontId="1"/>
  </si>
  <si>
    <t>I専_7_3</t>
    <rPh sb="1" eb="2">
      <t>セン</t>
    </rPh>
    <phoneticPr fontId="1"/>
  </si>
  <si>
    <t>届出を行う評価料（届出を行う項目に☑を記載すること）</t>
    <rPh sb="0" eb="2">
      <t>トドケデ</t>
    </rPh>
    <rPh sb="3" eb="4">
      <t>オコナ</t>
    </rPh>
    <rPh sb="5" eb="7">
      <t>ヒョウカ</t>
    </rPh>
    <rPh sb="7" eb="8">
      <t>リョウ</t>
    </rPh>
    <rPh sb="9" eb="11">
      <t>トドケデ</t>
    </rPh>
    <rPh sb="12" eb="13">
      <t>オコナ</t>
    </rPh>
    <rPh sb="14" eb="16">
      <t>コウモク</t>
    </rPh>
    <rPh sb="19" eb="21">
      <t>キサイ</t>
    </rPh>
    <phoneticPr fontId="5"/>
  </si>
  <si>
    <t>外来・在宅ベースアップ評価料（Ⅰ）等により算定される金額の見込み</t>
    <rPh sb="26" eb="28">
      <t>キンガク</t>
    </rPh>
    <phoneticPr fontId="1"/>
  </si>
  <si>
    <t>訪問診療料（同一建物）</t>
    <rPh sb="0" eb="2">
      <t>ホウモン</t>
    </rPh>
    <rPh sb="2" eb="4">
      <t>シンリョウ</t>
    </rPh>
    <rPh sb="4" eb="5">
      <t>リョウ</t>
    </rPh>
    <rPh sb="6" eb="8">
      <t>ドウイツ</t>
    </rPh>
    <rPh sb="8" eb="10">
      <t>タテモノ</t>
    </rPh>
    <phoneticPr fontId="1"/>
  </si>
  <si>
    <t>歯科訪問診療料（同一建物）</t>
    <rPh sb="0" eb="2">
      <t>シカ</t>
    </rPh>
    <rPh sb="2" eb="4">
      <t>ホウモン</t>
    </rPh>
    <rPh sb="4" eb="6">
      <t>シンリョウ</t>
    </rPh>
    <rPh sb="6" eb="7">
      <t>リョウ</t>
    </rPh>
    <rPh sb="8" eb="10">
      <t>ドウイツ</t>
    </rPh>
    <rPh sb="10" eb="12">
      <t>タテモノ</t>
    </rPh>
    <phoneticPr fontId="1"/>
  </si>
  <si>
    <t>対象職員とは、主として医療に従事する職員（医師及び歯科医師を除く。）をいう。記載上の注意11参照。</t>
    <rPh sb="38" eb="40">
      <t>キサイ</t>
    </rPh>
    <rPh sb="40" eb="41">
      <t>ジョウ</t>
    </rPh>
    <rPh sb="42" eb="44">
      <t>チュウイ</t>
    </rPh>
    <rPh sb="46" eb="48">
      <t>サンショウ</t>
    </rPh>
    <phoneticPr fontId="1"/>
  </si>
  <si>
    <t>以下について確認の上、☑を記載すること</t>
    <rPh sb="0" eb="2">
      <t>イカ</t>
    </rPh>
    <rPh sb="6" eb="8">
      <t>カクニン</t>
    </rPh>
    <rPh sb="9" eb="10">
      <t>ウエ</t>
    </rPh>
    <phoneticPr fontId="1"/>
  </si>
  <si>
    <t>baseup-hyoukaryou01@mhlw.go.jp</t>
    <phoneticPr fontId="1"/>
  </si>
  <si>
    <t>baseup-hyoukaryou02@mhlw.go.jp</t>
    <phoneticPr fontId="1"/>
  </si>
  <si>
    <t>baseup-hyoukaryou03@mhlw.go.jp</t>
    <phoneticPr fontId="1"/>
  </si>
  <si>
    <t>baseup-hyoukaryou04@mhlw.go.jp</t>
    <phoneticPr fontId="1"/>
  </si>
  <si>
    <t>baseup-hyoukaryou05@mhlw.go.jp</t>
    <phoneticPr fontId="1"/>
  </si>
  <si>
    <t>baseup-hyoukaryou06@mhlw.go.jp</t>
    <phoneticPr fontId="1"/>
  </si>
  <si>
    <t>baseup-hyoukaryou07@mhlw.go.jp</t>
    <phoneticPr fontId="1"/>
  </si>
  <si>
    <t>baseup-hyoukaryou08@mhlw.go.jp</t>
    <phoneticPr fontId="1"/>
  </si>
  <si>
    <t>baseup-hyoukaryou09@mhlw.go.jp</t>
    <phoneticPr fontId="1"/>
  </si>
  <si>
    <t>baseup-hyoukaryou10@mhlw.go.jp</t>
    <phoneticPr fontId="1"/>
  </si>
  <si>
    <t>baseup-hyoukaryou11@mhlw.go.jp</t>
    <phoneticPr fontId="1"/>
  </si>
  <si>
    <t>baseup-hyoukaryou12@mhlw.go.jp</t>
    <phoneticPr fontId="1"/>
  </si>
  <si>
    <t>baseup-hyoukaryou13@mhlw.go.jp</t>
    <phoneticPr fontId="1"/>
  </si>
  <si>
    <t>様式95繰越額</t>
    <rPh sb="0" eb="2">
      <t>ヨウシキ</t>
    </rPh>
    <rPh sb="4" eb="6">
      <t>クリコシ</t>
    </rPh>
    <rPh sb="6" eb="7">
      <t>ガク</t>
    </rPh>
    <phoneticPr fontId="1"/>
  </si>
  <si>
    <t>算定金額の見込み（仮調整）</t>
    <rPh sb="0" eb="2">
      <t>サンテイ</t>
    </rPh>
    <rPh sb="2" eb="4">
      <t>キンガク</t>
    </rPh>
    <rPh sb="5" eb="7">
      <t>ミコ</t>
    </rPh>
    <rPh sb="9" eb="10">
      <t>カリ</t>
    </rPh>
    <rPh sb="10" eb="12">
      <t>チョウセイ</t>
    </rPh>
    <phoneticPr fontId="1"/>
  </si>
  <si>
    <t>仮調整不足額</t>
    <rPh sb="0" eb="1">
      <t>カリ</t>
    </rPh>
    <rPh sb="1" eb="3">
      <t>チョウセイ</t>
    </rPh>
    <rPh sb="3" eb="5">
      <t>フソク</t>
    </rPh>
    <rPh sb="5" eb="6">
      <t>ガク</t>
    </rPh>
    <phoneticPr fontId="1"/>
  </si>
  <si>
    <t>（７）</t>
    <phoneticPr fontId="1"/>
  </si>
  <si>
    <t>当該年度の賃金改善実施期間</t>
    <rPh sb="0" eb="2">
      <t>トウガイ</t>
    </rPh>
    <rPh sb="2" eb="3">
      <t>ネン</t>
    </rPh>
    <rPh sb="3" eb="4">
      <t>ド</t>
    </rPh>
    <rPh sb="5" eb="7">
      <t>チンギン</t>
    </rPh>
    <rPh sb="7" eb="9">
      <t>カイゼン</t>
    </rPh>
    <rPh sb="9" eb="11">
      <t>ジッシ</t>
    </rPh>
    <rPh sb="11" eb="13">
      <t>キカン</t>
    </rPh>
    <phoneticPr fontId="1"/>
  </si>
  <si>
    <t>当該年度のベースアップ評価料算定期間</t>
    <rPh sb="0" eb="2">
      <t>トウガイ</t>
    </rPh>
    <rPh sb="2" eb="3">
      <t>ネン</t>
    </rPh>
    <rPh sb="3" eb="4">
      <t>ド</t>
    </rPh>
    <rPh sb="11" eb="13">
      <t>ヒョウカ</t>
    </rPh>
    <rPh sb="13" eb="14">
      <t>リョウ</t>
    </rPh>
    <rPh sb="14" eb="16">
      <t>サンテイ</t>
    </rPh>
    <rPh sb="16" eb="18">
      <t>キカン</t>
    </rPh>
    <phoneticPr fontId="1"/>
  </si>
  <si>
    <t>別添</t>
    <rPh sb="0" eb="2">
      <t>ベッテン</t>
    </rPh>
    <phoneticPr fontId="5"/>
  </si>
  <si>
    <t>医科点数表区分番号（以下４～６において、単に「区分番号」という。）Ａ000に掲げる初診料</t>
    <rPh sb="0" eb="2">
      <t>イカ</t>
    </rPh>
    <rPh sb="2" eb="5">
      <t>テンスウヒョウ</t>
    </rPh>
    <rPh sb="10" eb="12">
      <t>イカ</t>
    </rPh>
    <rPh sb="20" eb="21">
      <t>タン</t>
    </rPh>
    <rPh sb="23" eb="25">
      <t>クブン</t>
    </rPh>
    <rPh sb="25" eb="27">
      <t>バンゴウ</t>
    </rPh>
    <phoneticPr fontId="1"/>
  </si>
  <si>
    <t>届出様式提出先のメールアドレス↓</t>
    <rPh sb="0" eb="2">
      <t>トドケデ</t>
    </rPh>
    <rPh sb="2" eb="4">
      <t>ヨウシキ</t>
    </rPh>
    <rPh sb="4" eb="6">
      <t>テイシュツ</t>
    </rPh>
    <rPh sb="6" eb="7">
      <t>サキ</t>
    </rPh>
    <phoneticPr fontId="1"/>
  </si>
  <si>
    <r>
      <t>（</t>
    </r>
    <r>
      <rPr>
        <sz val="11"/>
        <rFont val="ＭＳ ゴシック"/>
        <family val="3"/>
        <charset val="128"/>
      </rPr>
      <t>１</t>
    </r>
    <r>
      <rPr>
        <sz val="11"/>
        <rFont val="ＭＳ ゴシック"/>
        <family val="3"/>
      </rPr>
      <t>）賃金改善実施期間</t>
    </r>
    <rPh sb="3" eb="5">
      <t>チンギン</t>
    </rPh>
    <rPh sb="5" eb="7">
      <t>カイゼン</t>
    </rPh>
    <rPh sb="7" eb="9">
      <t>ジッシ</t>
    </rPh>
    <rPh sb="9" eb="11">
      <t>キカン</t>
    </rPh>
    <phoneticPr fontId="1"/>
  </si>
  <si>
    <r>
      <t>（</t>
    </r>
    <r>
      <rPr>
        <sz val="11"/>
        <rFont val="ＭＳ ゴシック"/>
        <family val="3"/>
        <charset val="128"/>
      </rPr>
      <t>２</t>
    </r>
    <r>
      <rPr>
        <sz val="11"/>
        <rFont val="ＭＳ ゴシック"/>
        <family val="3"/>
      </rPr>
      <t>）ベースアップ評価料算定期間</t>
    </r>
    <rPh sb="9" eb="11">
      <t>ヒョウカ</t>
    </rPh>
    <rPh sb="11" eb="12">
      <t>リョウ</t>
    </rPh>
    <rPh sb="12" eb="14">
      <t>サンテイ</t>
    </rPh>
    <rPh sb="14" eb="16">
      <t>キカン</t>
    </rPh>
    <phoneticPr fontId="1"/>
  </si>
  <si>
    <t>Ⅱ－１．ベースアップ評価料による算定金額の見込み【（２）の期間中】</t>
    <rPh sb="10" eb="12">
      <t>ヒョウカ</t>
    </rPh>
    <rPh sb="12" eb="13">
      <t>リョウ</t>
    </rPh>
    <rPh sb="16" eb="18">
      <t>サンテイ</t>
    </rPh>
    <rPh sb="18" eb="20">
      <t>キンガク</t>
    </rPh>
    <rPh sb="21" eb="23">
      <t>ミコ</t>
    </rPh>
    <rPh sb="29" eb="32">
      <t>キカンチュウ</t>
    </rPh>
    <phoneticPr fontId="1"/>
  </si>
  <si>
    <t>（３）算定金額の見込み</t>
    <rPh sb="3" eb="5">
      <t>サンテイ</t>
    </rPh>
    <rPh sb="5" eb="7">
      <t>キンガク</t>
    </rPh>
    <rPh sb="8" eb="10">
      <t>ミコ</t>
    </rPh>
    <phoneticPr fontId="1"/>
  </si>
  <si>
    <t>（６）算定金額の見込み（繰越額調整後）【（３）－（４）＋（５）】</t>
    <rPh sb="3" eb="5">
      <t>サンテイ</t>
    </rPh>
    <rPh sb="5" eb="7">
      <t>キンガク</t>
    </rPh>
    <rPh sb="8" eb="10">
      <t>ミコ</t>
    </rPh>
    <rPh sb="12" eb="15">
      <t>クリコシガク</t>
    </rPh>
    <rPh sb="15" eb="18">
      <t>チョウセイゴ</t>
    </rPh>
    <phoneticPr fontId="1"/>
  </si>
  <si>
    <t>（７）全体の賃金改善の見込み額</t>
    <rPh sb="3" eb="5">
      <t>ゼンタイ</t>
    </rPh>
    <rPh sb="6" eb="8">
      <t>チンギン</t>
    </rPh>
    <rPh sb="8" eb="10">
      <t>カイゼン</t>
    </rPh>
    <rPh sb="11" eb="13">
      <t>ミコ</t>
    </rPh>
    <rPh sb="14" eb="15">
      <t>ガク</t>
    </rPh>
    <phoneticPr fontId="1"/>
  </si>
  <si>
    <t>（８）うちベースアップ評価料による算定金額の見込み【（６）の再掲】</t>
    <rPh sb="11" eb="13">
      <t>ヒョウカ</t>
    </rPh>
    <rPh sb="13" eb="14">
      <t>リョウ</t>
    </rPh>
    <rPh sb="17" eb="19">
      <t>サンテイ</t>
    </rPh>
    <rPh sb="19" eb="21">
      <t>キンガク</t>
    </rPh>
    <rPh sb="22" eb="24">
      <t>ミコ</t>
    </rPh>
    <rPh sb="30" eb="32">
      <t>サイケイ</t>
    </rPh>
    <phoneticPr fontId="1"/>
  </si>
  <si>
    <t>「（１）賃金改善実施期間」は、原則４月（年度の途中で当該評価料の新規届出を行う場合、当該評価料を算定開始した月）から翌年の３月</t>
    <phoneticPr fontId="1"/>
  </si>
  <si>
    <t>「（２）ベースアップ評価料算定期間」は、原則４月（年度の途中で当該評価料の新規届出を行う場合、当該評価料を算定開始した月）から</t>
    <phoneticPr fontId="1"/>
  </si>
  <si>
    <t>「（７）全体の賃金改善の見込み額」については、賃金改善実施期間において、「賃金の改善措置が実施されなかった場合の給与総額」と、</t>
    <phoneticPr fontId="1"/>
  </si>
  <si>
    <t>（４）翌年度への繰越予定額</t>
    <rPh sb="3" eb="4">
      <t>ヨク</t>
    </rPh>
    <phoneticPr fontId="1"/>
  </si>
  <si>
    <t>Ⅲ．対象職員（全体）の賃金改善の見込み額に係る事項</t>
    <rPh sb="2" eb="4">
      <t>タイショウ</t>
    </rPh>
    <rPh sb="4" eb="6">
      <t>ショクイン</t>
    </rPh>
    <rPh sb="7" eb="9">
      <t>ゼンタイ</t>
    </rPh>
    <rPh sb="11" eb="15">
      <t>チンギンカイゼン</t>
    </rPh>
    <rPh sb="16" eb="18">
      <t>ミコ</t>
    </rPh>
    <rPh sb="19" eb="20">
      <t>ガク</t>
    </rPh>
    <phoneticPr fontId="1"/>
  </si>
  <si>
    <t>Ⅱ－２．当年度における対象職員の賃金改善の見込み額【（１）の期間中】</t>
    <rPh sb="4" eb="5">
      <t>トウ</t>
    </rPh>
    <rPh sb="16" eb="18">
      <t>チンギン</t>
    </rPh>
    <rPh sb="18" eb="20">
      <t>カイゼン</t>
    </rPh>
    <rPh sb="21" eb="23">
      <t>ミコ</t>
    </rPh>
    <rPh sb="24" eb="25">
      <t>ガク</t>
    </rPh>
    <rPh sb="30" eb="33">
      <t>キカンチュウ</t>
    </rPh>
    <phoneticPr fontId="1"/>
  </si>
  <si>
    <t>202501Ⅰ専用</t>
    <rPh sb="7" eb="9">
      <t>センヨウ</t>
    </rPh>
    <phoneticPr fontId="1"/>
  </si>
  <si>
    <t>⑫</t>
    <phoneticPr fontId="1"/>
  </si>
  <si>
    <t>⑬</t>
    <phoneticPr fontId="1"/>
  </si>
  <si>
    <t>⑭</t>
    <phoneticPr fontId="1"/>
  </si>
  <si>
    <t>⑮</t>
    <phoneticPr fontId="1"/>
  </si>
  <si>
    <t>ベースアップとは、基本給又は決まって毎月支払われる手当（以下、「基本給等」という）の引上げ（以下、「ベア等」とい</t>
    <rPh sb="28" eb="30">
      <t>イカ</t>
    </rPh>
    <rPh sb="32" eb="34">
      <t>キホン</t>
    </rPh>
    <rPh sb="34" eb="35">
      <t>キュウ</t>
    </rPh>
    <rPh sb="35" eb="36">
      <t>トウ</t>
    </rPh>
    <phoneticPr fontId="1"/>
  </si>
  <si>
    <t>う）をいい、定期昇給は含まない。</t>
    <phoneticPr fontId="1"/>
  </si>
  <si>
    <t>法定福利費(事業主負担分等を含む)を含む増加額の目安</t>
    <rPh sb="8" eb="9">
      <t>ヌシ</t>
    </rPh>
    <rPh sb="18" eb="19">
      <t>フク</t>
    </rPh>
    <rPh sb="20" eb="22">
      <t>ゾウカ</t>
    </rPh>
    <rPh sb="22" eb="23">
      <t>ガク</t>
    </rPh>
    <rPh sb="24" eb="26">
      <t>メヤス</t>
    </rPh>
    <phoneticPr fontId="1"/>
  </si>
  <si>
    <t>本様式において、「外来・在宅ベースアップ評価料（Ⅰ）等」とは、「外来・在宅ベースアップ評価料（Ⅰ）」</t>
    <rPh sb="1" eb="3">
      <t>ヨウシキ</t>
    </rPh>
    <phoneticPr fontId="1"/>
  </si>
  <si>
    <t>ベースアップ評価料の対象職種は以下のとおり。</t>
    <rPh sb="6" eb="9">
      <t>ヒョウカリョウ</t>
    </rPh>
    <rPh sb="10" eb="12">
      <t>タイショウ</t>
    </rPh>
    <rPh sb="12" eb="14">
      <t>ショクシュ</t>
    </rPh>
    <rPh sb="15" eb="17">
      <t>イカ</t>
    </rPh>
    <phoneticPr fontId="1"/>
  </si>
  <si>
    <t>ベースアップ評価料算定期間</t>
  </si>
  <si>
    <t>賃金改善実施期間</t>
  </si>
  <si>
    <t>【直近１か月間の算定回数（実績）】※記載上の注意２～10参照</t>
    <rPh sb="1" eb="3">
      <t>チョッキン</t>
    </rPh>
    <rPh sb="5" eb="6">
      <t>ツキ</t>
    </rPh>
    <rPh sb="6" eb="7">
      <t>カン</t>
    </rPh>
    <rPh sb="8" eb="10">
      <t>サンテイ</t>
    </rPh>
    <rPh sb="10" eb="12">
      <t>カイスウ</t>
    </rPh>
    <rPh sb="13" eb="15">
      <t>ジッセキ</t>
    </rPh>
    <phoneticPr fontId="1"/>
  </si>
  <si>
    <t>１か月の基本給等総額の増加額の見込みを記載すること。</t>
    <phoneticPr fontId="1"/>
  </si>
  <si>
    <t>（９）基本給等に係る賃金改善の見込み額（１か月分）</t>
    <rPh sb="3" eb="6">
      <t>キホンキュウ</t>
    </rPh>
    <rPh sb="6" eb="7">
      <t>トウ</t>
    </rPh>
    <rPh sb="8" eb="9">
      <t>カカ</t>
    </rPh>
    <rPh sb="13" eb="14">
      <t>ゲツ</t>
    </rPh>
    <rPh sb="14" eb="15">
      <t>ブン</t>
    </rPh>
    <phoneticPr fontId="1"/>
  </si>
  <si>
    <t>ベースアップとは、基本給又は決まって毎月支払われる手当（以下、「基本給等」という）の引上げ（以下、「ベア等」という）をいい、</t>
    <rPh sb="28" eb="30">
      <t>イカ</t>
    </rPh>
    <rPh sb="32" eb="36">
      <t>キホンキュウトウ</t>
    </rPh>
    <phoneticPr fontId="1"/>
  </si>
  <si>
    <t>（Ⅰ）等による算定金額の見込み」を上回るようにすること。ただし、翌年度の賃金の改善のために算定金額の一部を繰</t>
    <rPh sb="17" eb="19">
      <t>ウワマワ</t>
    </rPh>
    <rPh sb="32" eb="35">
      <t>ヨクネンド</t>
    </rPh>
    <rPh sb="36" eb="38">
      <t>チンギン</t>
    </rPh>
    <rPh sb="39" eb="41">
      <t>カイゼン</t>
    </rPh>
    <rPh sb="45" eb="49">
      <t>サンテイキンガク</t>
    </rPh>
    <phoneticPr fontId="1"/>
  </si>
  <si>
    <t>善計画を作成すること。</t>
    <rPh sb="4" eb="6">
      <t>サクセイ</t>
    </rPh>
    <phoneticPr fontId="1"/>
  </si>
  <si>
    <t>ベースアップ評価料を算定している期間は、常にベア等による賃金改善を実施する必要がある。</t>
    <rPh sb="6" eb="9">
      <t>ヒョウカリョウ</t>
    </rPh>
    <rPh sb="10" eb="12">
      <t>サンテイ</t>
    </rPh>
    <rPh sb="16" eb="18">
      <t>キカン</t>
    </rPh>
    <rPh sb="20" eb="21">
      <t>ツネ</t>
    </rPh>
    <rPh sb="24" eb="25">
      <t>トウ</t>
    </rPh>
    <rPh sb="28" eb="32">
      <t>チンギンカイゼン</t>
    </rPh>
    <rPh sb="33" eb="35">
      <t>ジッシ</t>
    </rPh>
    <rPh sb="37" eb="39">
      <t>ヒツヨウ</t>
    </rPh>
    <phoneticPr fontId="1"/>
  </si>
  <si>
    <t>「③初診料等」については、以下の合計算定回数を記載すること。</t>
    <phoneticPr fontId="1"/>
  </si>
  <si>
    <t>「④再診料等」については、以下の合計算定回数を記載すること。</t>
    <phoneticPr fontId="1"/>
  </si>
  <si>
    <t>「⑤訪問診療料（同一建物以外）」については、以下の合計算定回数を記載すること。</t>
    <phoneticPr fontId="1"/>
  </si>
  <si>
    <t>「⑥訪問診療料（同一建物）」については、以下の合計算定回数を記載すること。</t>
    <phoneticPr fontId="1"/>
  </si>
  <si>
    <t>「⑦初診料等」については、歯科点数表区分番号（以下８～10において、単に「区分番号」という。）</t>
    <phoneticPr fontId="1"/>
  </si>
  <si>
    <t>「⑧再診料等」については、以下の合計算定回数を記載すること。</t>
    <phoneticPr fontId="1"/>
  </si>
  <si>
    <t>「⑨歯科訪問診療料（同一建物以外）」については、区分番号Ｃ000の１に掲げる歯科訪問診療料の</t>
    <rPh sb="2" eb="4">
      <t>シカ</t>
    </rPh>
    <phoneticPr fontId="1"/>
  </si>
  <si>
    <t>「⑩歯科訪問診療料（同一建物）」については、以下の合計算定回数を記載すること。</t>
    <rPh sb="2" eb="4">
      <t>シカ</t>
    </rPh>
    <phoneticPr fontId="1"/>
  </si>
  <si>
    <t>時間外手当等については、労働基準法等の定めに従って支給する必要があるが、現時点で対象職員の時間外労働等</t>
    <rPh sb="5" eb="6">
      <t>トウ</t>
    </rPh>
    <rPh sb="25" eb="27">
      <t>シキュウ</t>
    </rPh>
    <rPh sb="36" eb="39">
      <t>ゲンジテン</t>
    </rPh>
    <rPh sb="40" eb="42">
      <t>タイショウ</t>
    </rPh>
    <rPh sb="42" eb="44">
      <t>ショクイン</t>
    </rPh>
    <rPh sb="45" eb="48">
      <t>ジカンガイ</t>
    </rPh>
    <rPh sb="48" eb="50">
      <t>ロウドウ</t>
    </rPh>
    <rPh sb="50" eb="51">
      <t>トウ</t>
    </rPh>
    <phoneticPr fontId="1"/>
  </si>
  <si>
    <t>直近１か月間の算定回数が通常の月の状況と大きく異なる場合には、直近３か月間平均の算定回数など、</t>
    <rPh sb="0" eb="2">
      <t>チョッキン</t>
    </rPh>
    <rPh sb="4" eb="6">
      <t>ツキカン</t>
    </rPh>
    <rPh sb="7" eb="9">
      <t>サンテイ</t>
    </rPh>
    <rPh sb="9" eb="11">
      <t>カイスウ</t>
    </rPh>
    <rPh sb="12" eb="14">
      <t>ツウジョウ</t>
    </rPh>
    <rPh sb="15" eb="16">
      <t>ツキ</t>
    </rPh>
    <rPh sb="17" eb="19">
      <t>ジョウキョウ</t>
    </rPh>
    <rPh sb="20" eb="21">
      <t>オオ</t>
    </rPh>
    <rPh sb="23" eb="24">
      <t>コト</t>
    </rPh>
    <rPh sb="26" eb="28">
      <t>バアイ</t>
    </rPh>
    <rPh sb="31" eb="33">
      <t>チョッキン</t>
    </rPh>
    <rPh sb="35" eb="37">
      <t>ツキカン</t>
    </rPh>
    <rPh sb="37" eb="39">
      <t>ヘイキン</t>
    </rPh>
    <rPh sb="40" eb="44">
      <t>サンテイカイスウ</t>
    </rPh>
    <phoneticPr fontId="1"/>
  </si>
  <si>
    <t>「（９）基本給等に係る賃金改善の見込み額（１か月分）」については、【賃金改善実施期間（１）の開始月」における対象職員（全体）の</t>
    <rPh sb="4" eb="7">
      <t>キホンキュウ</t>
    </rPh>
    <rPh sb="7" eb="8">
      <t>トウ</t>
    </rPh>
    <rPh sb="9" eb="10">
      <t>カカ</t>
    </rPh>
    <rPh sb="11" eb="15">
      <t>チンギンカイゼン</t>
    </rPh>
    <rPh sb="16" eb="18">
      <t>ミコ</t>
    </rPh>
    <rPh sb="19" eb="20">
      <t>ガク</t>
    </rPh>
    <rPh sb="23" eb="24">
      <t>ゲツ</t>
    </rPh>
    <rPh sb="24" eb="25">
      <t>ブン</t>
    </rPh>
    <rPh sb="46" eb="48">
      <t>カイシ</t>
    </rPh>
    <rPh sb="48" eb="49">
      <t>ツキ</t>
    </rPh>
    <phoneticPr fontId="1"/>
  </si>
  <si>
    <t>届出に係る年度においてベースアップ評価料の算定を開始する月</t>
    <rPh sb="17" eb="20">
      <t>ヒョウカリョウ</t>
    </rPh>
    <rPh sb="21" eb="23">
      <t>サンテイ</t>
    </rPh>
    <rPh sb="24" eb="26">
      <t>カイシ</t>
    </rPh>
    <rPh sb="28" eb="29">
      <t>ツキ</t>
    </rPh>
    <phoneticPr fontId="1"/>
  </si>
  <si>
    <t>届出に係る年度においてベースアップ評価料の算定を終了する月（原則として３月）</t>
    <rPh sb="17" eb="20">
      <t>ヒョウカリョウ</t>
    </rPh>
    <rPh sb="21" eb="23">
      <t>サンテイ</t>
    </rPh>
    <rPh sb="24" eb="26">
      <t>シュウリョウ</t>
    </rPh>
    <rPh sb="28" eb="29">
      <t>ツキ</t>
    </rPh>
    <rPh sb="30" eb="32">
      <t>ゲンソク</t>
    </rPh>
    <rPh sb="36" eb="37">
      <t>ガツ</t>
    </rPh>
    <phoneticPr fontId="1"/>
  </si>
  <si>
    <t>届出に係る年度において賃金改善を開始する月</t>
    <rPh sb="0" eb="1">
      <t>トド</t>
    </rPh>
    <rPh sb="1" eb="2">
      <t>デ</t>
    </rPh>
    <rPh sb="5" eb="7">
      <t>ネンド</t>
    </rPh>
    <rPh sb="11" eb="15">
      <t>チンギンカイゼン</t>
    </rPh>
    <rPh sb="16" eb="18">
      <t>カイシ</t>
    </rPh>
    <rPh sb="20" eb="21">
      <t>ツキ</t>
    </rPh>
    <phoneticPr fontId="1"/>
  </si>
  <si>
    <t>届出に係る年度において賃金改善を終了する月（原則として３月）</t>
    <rPh sb="0" eb="1">
      <t>トド</t>
    </rPh>
    <rPh sb="1" eb="2">
      <t>デ</t>
    </rPh>
    <rPh sb="5" eb="7">
      <t>ネンド</t>
    </rPh>
    <rPh sb="11" eb="15">
      <t>チンギンカイゼン</t>
    </rPh>
    <rPh sb="16" eb="18">
      <t>シュウリョウ</t>
    </rPh>
    <rPh sb="20" eb="21">
      <t>ツキ</t>
    </rPh>
    <phoneticPr fontId="1"/>
  </si>
  <si>
    <t>する月」以前とすること。</t>
    <phoneticPr fontId="1"/>
  </si>
  <si>
    <t>始する月」における対象職員（全体）の１か月の基本給等総額の増加額の見込みを記載すること。</t>
    <rPh sb="14" eb="16">
      <t>ゼンタイ</t>
    </rPh>
    <rPh sb="26" eb="28">
      <t>ソウガク</t>
    </rPh>
    <rPh sb="37" eb="39">
      <t>キサイ</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</si>
  <si>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</si>
  <si>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t>当の増加見込み額を賃金改善実施期間の月数で除した金額を記載すること。</t>
    <rPh sb="4" eb="6">
      <t>ミコ</t>
    </rPh>
    <rPh sb="9" eb="13">
      <t>チンギンカイゼン</t>
    </rPh>
    <rPh sb="13" eb="15">
      <t>ジッシ</t>
    </rPh>
    <rPh sb="15" eb="17">
      <t>キカン</t>
    </rPh>
    <rPh sb="18" eb="19">
      <t>ツキ</t>
    </rPh>
    <rPh sb="19" eb="20">
      <t>スウ</t>
    </rPh>
    <rPh sb="27" eb="29">
      <t>キサイ</t>
    </rPh>
    <phoneticPr fontId="1"/>
  </si>
  <si>
    <t>り越す場合には、別添の「賃金改善計画書」の「（４）翌年度への繰越額」に計算される金額を参考に、翌年度の賃金改</t>
    <rPh sb="8" eb="10">
      <t>ベッテン</t>
    </rPh>
    <rPh sb="25" eb="28">
      <t>ヨクネンド</t>
    </rPh>
    <rPh sb="30" eb="32">
      <t>クリコシ</t>
    </rPh>
    <rPh sb="32" eb="33">
      <t>ガク</t>
    </rPh>
    <rPh sb="35" eb="37">
      <t>ケイサン</t>
    </rPh>
    <rPh sb="40" eb="42">
      <t>キンガク</t>
    </rPh>
    <rPh sb="43" eb="45">
      <t>サンコウ</t>
    </rPh>
    <rPh sb="47" eb="49">
      <t>ヨクネン</t>
    </rPh>
    <phoneticPr fontId="1"/>
  </si>
  <si>
    <t>分に充て、下記の「（８）うちベースアップ評価料による算定金額の見込み」と同額となること。</t>
    <phoneticPr fontId="1"/>
  </si>
  <si>
    <t>「（６）算定金額の見込み」については、対象職員のベア等及びそれに伴う賞与、時間外手当、法定福利費(事業者負担分等を含む)等の増加</t>
    <phoneticPr fontId="1"/>
  </si>
  <si>
    <t>「 ⑬届出に係る年度において賃金改善を開始する月」は「①届出に係る年度においてベースアップ評価料の算定を開始</t>
    <rPh sb="3" eb="4">
      <t>トド</t>
    </rPh>
    <rPh sb="4" eb="5">
      <t>デ</t>
    </rPh>
    <rPh sb="8" eb="10">
      <t>ネンド</t>
    </rPh>
    <rPh sb="14" eb="18">
      <t>チンギンカイゼン</t>
    </rPh>
    <rPh sb="19" eb="21">
      <t>カイシ</t>
    </rPh>
    <rPh sb="23" eb="24">
      <t>ツキ</t>
    </rPh>
    <rPh sb="45" eb="48">
      <t>ヒョウカリョウ</t>
    </rPh>
    <rPh sb="49" eb="50">
      <t>サン</t>
    </rPh>
    <phoneticPr fontId="1"/>
  </si>
  <si>
    <t>⑯</t>
    <phoneticPr fontId="1"/>
  </si>
  <si>
    <r>
      <t>⑮に伴う賞与、時間外手当等の増加見込み額</t>
    </r>
    <r>
      <rPr>
        <sz val="11"/>
        <rFont val="ＭＳ Ｐゴシック"/>
        <family val="3"/>
        <charset val="128"/>
      </rPr>
      <t>（現時点で不明の場合は0として構わない）</t>
    </r>
    <rPh sb="14" eb="16">
      <t>ゾウカ</t>
    </rPh>
    <rPh sb="16" eb="18">
      <t>ミコ</t>
    </rPh>
    <rPh sb="19" eb="20">
      <t>ガク</t>
    </rPh>
    <rPh sb="21" eb="24">
      <t>ゲンジテン</t>
    </rPh>
    <rPh sb="25" eb="27">
      <t>フメイ</t>
    </rPh>
    <rPh sb="28" eb="30">
      <t>バアイ</t>
    </rPh>
    <rPh sb="35" eb="36">
      <t>カマ</t>
    </rPh>
    <phoneticPr fontId="1"/>
  </si>
  <si>
    <t>「⑮対象職員（全体）の基本給等に係る１か月の賃金改善見込み額」には、「⑬届出に係る年度において賃金改善を開</t>
    <rPh sb="2" eb="4">
      <t>タイショウ</t>
    </rPh>
    <rPh sb="4" eb="6">
      <t>ショクイン</t>
    </rPh>
    <rPh sb="7" eb="9">
      <t>ゼンタイ</t>
    </rPh>
    <rPh sb="11" eb="13">
      <t>キホン</t>
    </rPh>
    <rPh sb="13" eb="14">
      <t>キュウ</t>
    </rPh>
    <rPh sb="14" eb="15">
      <t>トウ</t>
    </rPh>
    <rPh sb="16" eb="17">
      <t>カカ</t>
    </rPh>
    <rPh sb="20" eb="21">
      <t>ゲツ</t>
    </rPh>
    <rPh sb="22" eb="24">
      <t>チンギン</t>
    </rPh>
    <rPh sb="24" eb="26">
      <t>カイゼン</t>
    </rPh>
    <rPh sb="26" eb="28">
      <t>ミコ</t>
    </rPh>
    <rPh sb="29" eb="30">
      <t>ガク</t>
    </rPh>
    <rPh sb="36" eb="38">
      <t>トドケデ</t>
    </rPh>
    <phoneticPr fontId="1"/>
  </si>
  <si>
    <t>「⑯⑮に伴う賞与、時間外手当等の増加見込み額」には、基本給等の増加に伴って増加する年間の賞与及び時間外手</t>
    <rPh sb="4" eb="5">
      <t>トモナ</t>
    </rPh>
    <rPh sb="6" eb="8">
      <t>ショウヨ</t>
    </rPh>
    <rPh sb="9" eb="12">
      <t>ジカンガイ</t>
    </rPh>
    <rPh sb="12" eb="14">
      <t>テアテ</t>
    </rPh>
    <rPh sb="14" eb="15">
      <t>トウ</t>
    </rPh>
    <rPh sb="16" eb="18">
      <t>ゾウカ</t>
    </rPh>
    <rPh sb="18" eb="20">
      <t>ミコ</t>
    </rPh>
    <rPh sb="21" eb="22">
      <t>ガク</t>
    </rPh>
    <rPh sb="26" eb="29">
      <t>キホンキュウ</t>
    </rPh>
    <rPh sb="29" eb="30">
      <t>トウ</t>
    </rPh>
    <rPh sb="31" eb="33">
      <t>ゾウカ</t>
    </rPh>
    <rPh sb="34" eb="35">
      <t>トモナ</t>
    </rPh>
    <rPh sb="37" eb="39">
      <t>ゾウカ</t>
    </rPh>
    <rPh sb="41" eb="43">
      <t>ネンカン</t>
    </rPh>
    <rPh sb="44" eb="46">
      <t>ショウヨ</t>
    </rPh>
    <rPh sb="46" eb="47">
      <t>オヨ</t>
    </rPh>
    <rPh sb="48" eb="51">
      <t>ジカンガイ</t>
    </rPh>
    <rPh sb="51" eb="52">
      <t>テ</t>
    </rPh>
    <phoneticPr fontId="1"/>
  </si>
  <si>
    <t>賞与がベア等と連動していない場合には、⑯のうち賞与の相当分は0とすること。</t>
    <rPh sb="0" eb="2">
      <t>ショウヨ</t>
    </rPh>
    <rPh sb="5" eb="6">
      <t>トウ</t>
    </rPh>
    <rPh sb="7" eb="9">
      <t>レンドウ</t>
    </rPh>
    <rPh sb="14" eb="16">
      <t>バアイ</t>
    </rPh>
    <rPh sb="23" eb="25">
      <t>ショウヨ</t>
    </rPh>
    <rPh sb="26" eb="29">
      <t>ソウトウブン</t>
    </rPh>
    <phoneticPr fontId="1"/>
  </si>
  <si>
    <t>の時間が不明である場合には、⑯のうち時間外手当等の相当分は0として計算して構わない。</t>
    <rPh sb="4" eb="6">
      <t>フメイ</t>
    </rPh>
    <rPh sb="9" eb="11">
      <t>バアイ</t>
    </rPh>
    <rPh sb="18" eb="23">
      <t>ジカンガイテアテ</t>
    </rPh>
    <rPh sb="23" eb="24">
      <t>トウ</t>
    </rPh>
    <rPh sb="25" eb="28">
      <t>ソウトウブン</t>
    </rPh>
    <phoneticPr fontId="1"/>
  </si>
  <si>
    <t>「（参考）法定福利費（事業主負担分等を含む）を含む増加額の目安」は、「⑮対象職員（全体）の基本給等に係る１か月</t>
    <rPh sb="2" eb="4">
      <t>サンコウ</t>
    </rPh>
    <rPh sb="5" eb="10">
      <t>ホウテイフクリヒ</t>
    </rPh>
    <rPh sb="11" eb="16">
      <t>ジギョウヌシフタン</t>
    </rPh>
    <rPh sb="16" eb="17">
      <t>ブン</t>
    </rPh>
    <rPh sb="17" eb="18">
      <t>トウ</t>
    </rPh>
    <rPh sb="19" eb="20">
      <t>フク</t>
    </rPh>
    <rPh sb="23" eb="24">
      <t>フク</t>
    </rPh>
    <rPh sb="25" eb="27">
      <t>ゾウカ</t>
    </rPh>
    <rPh sb="27" eb="28">
      <t>ガク</t>
    </rPh>
    <rPh sb="29" eb="31">
      <t>メヤス</t>
    </rPh>
    <phoneticPr fontId="1"/>
  </si>
  <si>
    <t>の賃金改善見込み額」及び「⑯⑮に伴う賞与、時間外手当等の増加見込み額」の合計額に法定福利費（事業主負担分</t>
    <phoneticPr fontId="1"/>
  </si>
  <si>
    <t>等を含む）の概算額として16.5％を加えた金額を計算したものであり、「⑫１か月当たりの外来・在宅ベースアップ評価料</t>
    <rPh sb="2" eb="3">
      <t>フク</t>
    </rPh>
    <rPh sb="6" eb="8">
      <t>ガイサン</t>
    </rPh>
    <rPh sb="8" eb="9">
      <t>ガク</t>
    </rPh>
    <rPh sb="18" eb="19">
      <t>クワ</t>
    </rPh>
    <rPh sb="21" eb="23">
      <t>キンガク</t>
    </rPh>
    <rPh sb="24" eb="26">
      <t>ケイサン</t>
    </rPh>
    <phoneticPr fontId="1"/>
  </si>
  <si>
    <t>ベースアップ評価料による算定金額の前年度からの繰越予定額</t>
    <rPh sb="6" eb="8">
      <t>ヒョウカ</t>
    </rPh>
    <rPh sb="8" eb="9">
      <t>リョウ</t>
    </rPh>
    <rPh sb="12" eb="14">
      <t>サンテイ</t>
    </rPh>
    <rPh sb="14" eb="16">
      <t>キンガク</t>
    </rPh>
    <rPh sb="17" eb="20">
      <t>ゼンネンド</t>
    </rPh>
    <rPh sb="23" eb="25">
      <t>クリコシ</t>
    </rPh>
    <rPh sb="25" eb="27">
      <t>ヨテイ</t>
    </rPh>
    <rPh sb="27" eb="28">
      <t>ガク</t>
    </rPh>
    <phoneticPr fontId="1"/>
  </si>
  <si>
    <t>初回届出時及び前年度からの繰越がない場合は0と記載すること。</t>
    <rPh sb="0" eb="2">
      <t>ショカイ</t>
    </rPh>
    <rPh sb="2" eb="4">
      <t>トドケデ</t>
    </rPh>
    <rPh sb="4" eb="5">
      <t>ジ</t>
    </rPh>
    <rPh sb="5" eb="6">
      <t>オヨ</t>
    </rPh>
    <rPh sb="7" eb="10">
      <t>ゼンネンド</t>
    </rPh>
    <rPh sb="13" eb="15">
      <t>クリコシ</t>
    </rPh>
    <rPh sb="18" eb="20">
      <t>バアイ</t>
    </rPh>
    <rPh sb="23" eb="25">
      <t>キサイ</t>
    </rPh>
    <phoneticPr fontId="1"/>
  </si>
  <si>
    <t>本様式と合わせて別添の「特掲診療料の施設基準に係る届出書」及び「賃金改善計画書」を地方厚生（支）</t>
    <rPh sb="8" eb="10">
      <t>ベッテン</t>
    </rPh>
    <phoneticPr fontId="1"/>
  </si>
  <si>
    <t>局へ提出すること。</t>
  </si>
  <si>
    <t>（⑪の１か月当たりの金額を含む）</t>
    <rPh sb="5" eb="6">
      <t>ゲツ</t>
    </rPh>
    <rPh sb="6" eb="7">
      <t>ア</t>
    </rPh>
    <rPh sb="10" eb="12">
      <t>キンガク</t>
    </rPh>
    <rPh sb="13" eb="14">
      <t>フク</t>
    </rPh>
    <phoneticPr fontId="1"/>
  </si>
  <si>
    <t>賃金改善計画書（令和</t>
    <rPh sb="0" eb="2">
      <t>チンギン</t>
    </rPh>
    <rPh sb="2" eb="4">
      <t>カイゼン</t>
    </rPh>
    <rPh sb="4" eb="7">
      <t>ケイカクショ</t>
    </rPh>
    <phoneticPr fontId="1"/>
  </si>
  <si>
    <t>I専_5_9</t>
    <rPh sb="1" eb="2">
      <t>セン</t>
    </rPh>
    <phoneticPr fontId="1"/>
  </si>
  <si>
    <t>I専_0</t>
    <rPh sb="1" eb="2">
      <t>セン</t>
    </rPh>
    <phoneticPr fontId="1"/>
  </si>
  <si>
    <t>書」を作成し、報告することについて、理解しました。</t>
    <rPh sb="18" eb="20">
      <t>リカイ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</si>
</sst>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quot;¥&quot;#,##0_);[Red]\(&quot;¥&quot;#,##0\)"/>
    <numFmt numFmtId="184" formatCode="#&quot;回&quot;"/>
  </numFmts>
  <fonts count="64">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color theme="8"/>
      <name val="ＭＳ ゴシック"/>
      <family val="3"/>
      <charset val="128"/>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2"/>
      <name val="游ゴシック"/>
      <family val="2"/>
      <charset val="128"/>
      <scheme val="minor"/>
    </font>
    <font>
      <b/>
      <sz val="9"/>
      <color indexed="81"/>
      <name val="MS P ゴシック"/>
      <family val="3"/>
      <charset val="128"/>
    </font>
    <font>
      <sz val="11"/>
      <color rgb="FFFF0000"/>
      <name val="ＭＳ ゴシック"/>
      <family val="3"/>
    </font>
    <font>
      <b/>
      <sz val="11"/>
      <color rgb="FFFF0000"/>
      <name val="ＭＳ ゴシック"/>
      <family val="3"/>
      <charset val="128"/>
    </font>
    <font>
      <strike/>
      <sz val="11"/>
      <color rgb="FFFF0000"/>
      <name val="ＭＳ ゴシック"/>
      <family val="3"/>
      <charset val="128"/>
    </font>
    <font>
      <b/>
      <strike/>
      <sz val="11"/>
      <color rgb="FFFF0000"/>
      <name val="ＭＳ ゴシック"/>
      <family val="3"/>
      <charset val="128"/>
    </font>
    <font>
      <b/>
      <sz val="14"/>
      <name val="ＭＳ Ｐゴシック"/>
      <family val="3"/>
      <charset val="128"/>
    </font>
    <font>
      <sz val="10.5"/>
      <color rgb="FF000000"/>
      <name val="ＭＳ ゴシック"/>
      <family val="3"/>
      <charset val="128"/>
    </font>
    <font>
      <sz val="10"/>
      <name val="ＭＳ ゴシック"/>
      <family val="3"/>
    </font>
    <font>
      <sz val="10"/>
      <color rgb="FFFF0000"/>
      <name val="ＭＳ ゴシック"/>
      <family val="3"/>
      <charset val="128"/>
    </font>
    <font>
      <strike/>
      <sz val="12"/>
      <color rgb="FFFF0000"/>
      <name val="ＭＳ ゴシック"/>
      <family val="3"/>
      <charset val="128"/>
    </font>
    <font>
      <sz val="10.5"/>
      <name val="ＭＳ ゴシック"/>
      <family val="3"/>
      <charset val="128"/>
    </font>
    <font>
      <b/>
      <sz val="14"/>
      <name val="ＭＳ Ｐゴシック"/>
      <family val="3"/>
    </font>
    <font>
      <sz val="9"/>
      <color indexed="81"/>
      <name val="MS P ゴシック"/>
      <family val="3"/>
      <charset val="128"/>
    </font>
    <font>
      <strike/>
      <sz val="14"/>
      <name val="ＭＳ Ｐゴシック"/>
      <family val="3"/>
    </font>
    <font>
      <strike/>
      <sz val="14"/>
      <name val="ＭＳ Ｐゴシック"/>
      <family val="3"/>
      <charset val="128"/>
    </font>
    <font>
      <u/>
      <sz val="14"/>
      <color theme="8"/>
      <name val="ＭＳ Ｐゴシック"/>
      <family val="3"/>
      <charset val="128"/>
    </font>
    <font>
      <sz val="14"/>
      <color theme="8"/>
      <name val="ＭＳ Ｐゴシック"/>
      <family val="3"/>
      <charset val="128"/>
    </font>
    <font>
      <u/>
      <sz val="16"/>
      <color theme="8"/>
      <name val="ＭＳ ゴシック"/>
      <family val="3"/>
      <charset val="128"/>
    </font>
    <font>
      <b/>
      <sz val="11"/>
      <color rgb="FFFF0000"/>
      <name val="ＭＳ Ｐゴシック"/>
      <family val="3"/>
      <charset val="128"/>
    </font>
    <font>
      <sz val="14"/>
      <color rgb="FFFF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
      <patternFill patternType="solid">
        <fgColor theme="0" tint="-0.34998626667073579"/>
        <bgColor indexed="64"/>
      </patternFill>
    </fill>
  </fills>
  <borders count="62">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736">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4"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lignment vertical="center"/>
    </xf>
    <xf numFmtId="0" fontId="2" fillId="2" borderId="0" xfId="0" applyFont="1" applyFill="1" applyAlignment="1">
      <alignment vertical="top" wrapText="1"/>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2" borderId="21" xfId="0" applyFont="1" applyFill="1" applyBorder="1">
      <alignment vertical="center"/>
    </xf>
    <xf numFmtId="0" fontId="14" fillId="0" borderId="0" xfId="0" applyFont="1">
      <alignment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4" fillId="0" borderId="0" xfId="1" applyAlignment="1">
      <alignment horizontal="center" vertical="center"/>
    </xf>
    <xf numFmtId="0" fontId="3" fillId="5" borderId="0" xfId="0" applyFont="1" applyFill="1">
      <alignment vertical="center"/>
    </xf>
    <xf numFmtId="0" fontId="2" fillId="5" borderId="0" xfId="0" applyFont="1" applyFill="1">
      <alignment vertical="center"/>
    </xf>
    <xf numFmtId="0" fontId="15" fillId="5" borderId="0" xfId="0" applyFont="1" applyFill="1">
      <alignment vertical="center"/>
    </xf>
    <xf numFmtId="0" fontId="2" fillId="5" borderId="7" xfId="0" applyFont="1" applyFill="1" applyBorder="1">
      <alignment vertical="center"/>
    </xf>
    <xf numFmtId="0" fontId="2" fillId="5" borderId="3" xfId="0" applyFont="1" applyFill="1" applyBorder="1">
      <alignment vertical="center"/>
    </xf>
    <xf numFmtId="0" fontId="2" fillId="5" borderId="23" xfId="0" applyFont="1" applyFill="1" applyBorder="1">
      <alignment vertical="center"/>
    </xf>
    <xf numFmtId="0" fontId="2" fillId="5" borderId="5" xfId="0" applyFont="1" applyFill="1" applyBorder="1">
      <alignment vertical="center"/>
    </xf>
    <xf numFmtId="0" fontId="2" fillId="5" borderId="21" xfId="0" applyFont="1" applyFill="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5" borderId="7" xfId="0" applyFont="1" applyFill="1" applyBorder="1" applyAlignment="1">
      <alignment horizontal="center" vertical="center"/>
    </xf>
    <xf numFmtId="0" fontId="3" fillId="5" borderId="3" xfId="0" applyFont="1" applyFill="1" applyBorder="1" applyAlignment="1">
      <alignment horizontal="center" vertical="center"/>
    </xf>
    <xf numFmtId="0" fontId="2" fillId="5" borderId="19" xfId="0" applyFont="1" applyFill="1" applyBorder="1" applyAlignment="1">
      <alignment horizontal="center" vertical="center"/>
    </xf>
    <xf numFmtId="0" fontId="2" fillId="2" borderId="41" xfId="0" applyFont="1" applyFill="1" applyBorder="1">
      <alignment vertical="center"/>
    </xf>
    <xf numFmtId="0" fontId="2" fillId="2" borderId="31" xfId="0" applyFont="1" applyFill="1" applyBorder="1">
      <alignment vertical="center"/>
    </xf>
    <xf numFmtId="0" fontId="2" fillId="2" borderId="45"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6" xfId="0" applyFont="1" applyFill="1" applyBorder="1">
      <alignment vertical="center"/>
    </xf>
    <xf numFmtId="0" fontId="17" fillId="2" borderId="38" xfId="0" applyFont="1" applyFill="1" applyBorder="1">
      <alignment vertical="center"/>
    </xf>
    <xf numFmtId="0" fontId="17" fillId="2" borderId="47" xfId="0" applyFont="1" applyFill="1" applyBorder="1">
      <alignment vertical="center"/>
    </xf>
    <xf numFmtId="0" fontId="14" fillId="2" borderId="48" xfId="0" applyFont="1" applyFill="1" applyBorder="1">
      <alignment vertical="center"/>
    </xf>
    <xf numFmtId="0" fontId="11" fillId="2" borderId="29" xfId="0" applyFont="1" applyFill="1" applyBorder="1">
      <alignment vertical="center"/>
    </xf>
    <xf numFmtId="0" fontId="2" fillId="5" borderId="15" xfId="0" applyFont="1" applyFill="1" applyBorder="1">
      <alignment vertical="center"/>
    </xf>
    <xf numFmtId="0" fontId="2" fillId="5" borderId="17" xfId="0" applyFont="1" applyFill="1" applyBorder="1">
      <alignment vertical="center"/>
    </xf>
    <xf numFmtId="0" fontId="2" fillId="5" borderId="34" xfId="0" applyFont="1" applyFill="1" applyBorder="1">
      <alignment vertical="center"/>
    </xf>
    <xf numFmtId="0" fontId="2" fillId="5" borderId="46" xfId="0" applyFont="1" applyFill="1" applyBorder="1">
      <alignment vertical="center"/>
    </xf>
    <xf numFmtId="0" fontId="19" fillId="2" borderId="20" xfId="0" applyFont="1" applyFill="1" applyBorder="1">
      <alignment vertical="center"/>
    </xf>
    <xf numFmtId="0" fontId="2" fillId="2" borderId="50" xfId="0" applyFont="1" applyFill="1" applyBorder="1" applyAlignment="1">
      <alignment horizontal="center" vertical="center"/>
    </xf>
    <xf numFmtId="0" fontId="2" fillId="2" borderId="51" xfId="0" applyFont="1" applyFill="1" applyBorder="1">
      <alignment vertical="center"/>
    </xf>
    <xf numFmtId="0" fontId="14" fillId="2" borderId="3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5" borderId="20" xfId="0" applyFont="1" applyFill="1" applyBorder="1">
      <alignment vertical="center"/>
    </xf>
    <xf numFmtId="0" fontId="2" fillId="2" borderId="38"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5" borderId="29" xfId="0" applyFont="1" applyFill="1" applyBorder="1">
      <alignment vertical="center"/>
    </xf>
    <xf numFmtId="0" fontId="2" fillId="5" borderId="1" xfId="0" applyFont="1" applyFill="1" applyBorder="1">
      <alignment vertical="center"/>
    </xf>
    <xf numFmtId="0" fontId="2" fillId="5" borderId="38" xfId="0" applyFont="1" applyFill="1" applyBorder="1">
      <alignment vertical="center"/>
    </xf>
    <xf numFmtId="0" fontId="2" fillId="5" borderId="47" xfId="0" applyFont="1" applyFill="1" applyBorder="1">
      <alignment vertical="center"/>
    </xf>
    <xf numFmtId="0" fontId="2" fillId="5" borderId="48"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5" borderId="18" xfId="0" applyFont="1" applyFill="1" applyBorder="1">
      <alignment vertical="center"/>
    </xf>
    <xf numFmtId="0" fontId="2" fillId="0" borderId="18" xfId="0" applyFont="1" applyBorder="1">
      <alignment vertical="center"/>
    </xf>
    <xf numFmtId="0" fontId="22"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3" fillId="0" borderId="5" xfId="0" applyFont="1" applyBorder="1" applyAlignment="1">
      <alignment horizontal="center" vertical="center" shrinkToFit="1"/>
    </xf>
    <xf numFmtId="0" fontId="2" fillId="5" borderId="23" xfId="0" applyFont="1" applyFill="1" applyBorder="1" applyAlignment="1">
      <alignment horizontal="center" vertical="center"/>
    </xf>
    <xf numFmtId="0" fontId="21" fillId="0" borderId="0" xfId="0" applyFont="1">
      <alignment vertical="center"/>
    </xf>
    <xf numFmtId="0" fontId="23"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0" fillId="0" borderId="5" xfId="5" applyBorder="1">
      <alignment vertical="center"/>
    </xf>
    <xf numFmtId="0" fontId="2" fillId="2" borderId="23" xfId="0" applyFont="1" applyFill="1" applyBorder="1" applyAlignment="1">
      <alignment horizontal="center" vertical="center"/>
    </xf>
    <xf numFmtId="0" fontId="14"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49" xfId="0" applyFont="1" applyFill="1" applyBorder="1" applyAlignment="1">
      <alignment horizontal="center" vertical="center"/>
    </xf>
    <xf numFmtId="0" fontId="2" fillId="5" borderId="0" xfId="0" applyFont="1" applyFill="1" applyAlignment="1">
      <alignment horizontal="center" vertical="center"/>
    </xf>
    <xf numFmtId="0" fontId="2" fillId="5" borderId="21" xfId="0" applyFont="1" applyFill="1" applyBorder="1" applyAlignment="1">
      <alignment horizontal="center" vertical="center"/>
    </xf>
    <xf numFmtId="0" fontId="2" fillId="5" borderId="22" xfId="0" applyFont="1" applyFill="1" applyBorder="1">
      <alignment vertical="center"/>
    </xf>
    <xf numFmtId="0" fontId="2" fillId="5" borderId="49" xfId="0" applyFont="1" applyFill="1" applyBorder="1">
      <alignment vertical="center"/>
    </xf>
    <xf numFmtId="0" fontId="2" fillId="5" borderId="22" xfId="0" applyFont="1" applyFill="1" applyBorder="1" applyAlignment="1">
      <alignment horizontal="center" vertical="center"/>
    </xf>
    <xf numFmtId="0" fontId="2" fillId="5" borderId="49" xfId="0" applyFont="1" applyFill="1" applyBorder="1" applyAlignment="1">
      <alignment horizontal="center" vertical="center"/>
    </xf>
    <xf numFmtId="0" fontId="4" fillId="6" borderId="0" xfId="1" applyFill="1">
      <alignment vertical="center"/>
    </xf>
    <xf numFmtId="0" fontId="25"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2"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2" xfId="0" applyFont="1" applyBorder="1">
      <alignment vertical="center"/>
    </xf>
    <xf numFmtId="0" fontId="22" fillId="0" borderId="0" xfId="0" applyFont="1" applyAlignment="1">
      <alignment horizontal="left" vertical="center"/>
    </xf>
    <xf numFmtId="0" fontId="22"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9" xfId="0" applyFont="1" applyFill="1" applyBorder="1" applyAlignment="1">
      <alignment horizontal="center" vertical="center"/>
    </xf>
    <xf numFmtId="0" fontId="2" fillId="0" borderId="0" xfId="0" applyFont="1" applyAlignment="1">
      <alignment horizontal="center" vertical="top" wrapText="1"/>
    </xf>
    <xf numFmtId="0" fontId="26" fillId="2" borderId="0" xfId="0" applyFont="1" applyFill="1">
      <alignment vertical="center"/>
    </xf>
    <xf numFmtId="176" fontId="2" fillId="0" borderId="0" xfId="3" applyNumberFormat="1" applyFont="1" applyFill="1" applyBorder="1" applyAlignment="1">
      <alignment horizontal="right" vertical="center" shrinkToFit="1"/>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7" xfId="0" applyFont="1" applyFill="1" applyBorder="1">
      <alignment vertical="center"/>
    </xf>
    <xf numFmtId="0" fontId="3" fillId="0" borderId="0" xfId="0" applyFont="1">
      <alignment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11" fillId="0" borderId="0" xfId="0" applyFont="1">
      <alignment vertical="center"/>
    </xf>
    <xf numFmtId="0" fontId="31"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2" fillId="0" borderId="14" xfId="0" applyFont="1" applyBorder="1">
      <alignment vertical="center"/>
    </xf>
    <xf numFmtId="0" fontId="2" fillId="0" borderId="29" xfId="0" applyFont="1" applyBorder="1">
      <alignment vertical="center"/>
    </xf>
    <xf numFmtId="0" fontId="0" fillId="0" borderId="0" xfId="0" applyAlignment="1">
      <alignment vertical="center" shrinkToFit="1"/>
    </xf>
    <xf numFmtId="0" fontId="0" fillId="0" borderId="56" xfId="0" applyBorder="1" applyAlignment="1">
      <alignment vertical="center" shrinkToFit="1"/>
    </xf>
    <xf numFmtId="0" fontId="33" fillId="0" borderId="56" xfId="0" applyFont="1" applyBorder="1" applyAlignment="1">
      <alignment vertical="center" shrinkToFit="1"/>
    </xf>
    <xf numFmtId="0" fontId="0" fillId="6" borderId="56" xfId="0" applyFill="1" applyBorder="1" applyAlignment="1">
      <alignment vertical="center" shrinkToFit="1"/>
    </xf>
    <xf numFmtId="38" fontId="0" fillId="6" borderId="56"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 fillId="3" borderId="0" xfId="0" applyFont="1" applyFill="1" applyProtection="1">
      <alignment vertical="center"/>
      <protection locked="0"/>
    </xf>
    <xf numFmtId="0" fontId="32" fillId="2" borderId="0" xfId="0" applyFont="1" applyFill="1" applyProtection="1">
      <alignment vertical="center"/>
      <protection locked="0"/>
    </xf>
    <xf numFmtId="49" fontId="0" fillId="6" borderId="56"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7" borderId="56" xfId="0" applyNumberFormat="1" applyFill="1" applyBorder="1" applyAlignment="1">
      <alignment vertical="center" shrinkToFit="1"/>
    </xf>
    <xf numFmtId="0" fontId="2" fillId="2" borderId="0" xfId="0" applyFont="1" applyFill="1" applyAlignment="1">
      <alignment horizontal="left" vertical="center"/>
    </xf>
    <xf numFmtId="0" fontId="14" fillId="2" borderId="0" xfId="0" applyFont="1" applyFill="1" applyAlignment="1">
      <alignment horizontal="center" vertical="center"/>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0" borderId="15" xfId="0" applyFont="1" applyBorder="1">
      <alignment vertical="center"/>
    </xf>
    <xf numFmtId="0" fontId="2" fillId="0" borderId="31"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34" xfId="0" applyFont="1" applyBorder="1">
      <alignment vertical="center"/>
    </xf>
    <xf numFmtId="0" fontId="2" fillId="0" borderId="30" xfId="0" applyFont="1" applyBorder="1">
      <alignment vertical="center"/>
    </xf>
    <xf numFmtId="0" fontId="2" fillId="0" borderId="23" xfId="0" applyFont="1" applyBorder="1" applyAlignment="1">
      <alignment horizontal="center" vertical="center"/>
    </xf>
    <xf numFmtId="0" fontId="14" fillId="0" borderId="21" xfId="0" applyFont="1" applyBorder="1" applyAlignment="1">
      <alignment horizontal="center" vertical="center"/>
    </xf>
    <xf numFmtId="0" fontId="2" fillId="0" borderId="35" xfId="0" applyFont="1" applyBorder="1" applyAlignment="1">
      <alignment horizontal="center" vertical="center"/>
    </xf>
    <xf numFmtId="0" fontId="2" fillId="0" borderId="17" xfId="0" applyFont="1" applyBorder="1">
      <alignment vertical="center"/>
    </xf>
    <xf numFmtId="0" fontId="14" fillId="0" borderId="15" xfId="0" applyFont="1" applyBorder="1">
      <alignment vertical="center"/>
    </xf>
    <xf numFmtId="0" fontId="14" fillId="0" borderId="35" xfId="0" applyFont="1" applyBorder="1" applyAlignment="1">
      <alignment horizontal="center" vertical="center"/>
    </xf>
    <xf numFmtId="0" fontId="14" fillId="0" borderId="5" xfId="0" applyFont="1" applyBorder="1">
      <alignment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2" fillId="0" borderId="16" xfId="0" applyFont="1" applyBorder="1">
      <alignment vertical="center"/>
    </xf>
    <xf numFmtId="0" fontId="2" fillId="0" borderId="13" xfId="0" applyFont="1" applyBorder="1" applyAlignment="1">
      <alignment horizontal="center" vertical="center"/>
    </xf>
    <xf numFmtId="0" fontId="2" fillId="2" borderId="51" xfId="0" applyFont="1" applyFill="1" applyBorder="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center" vertical="center"/>
    </xf>
    <xf numFmtId="0" fontId="2" fillId="0" borderId="5" xfId="0" applyFont="1" applyBorder="1" applyAlignment="1">
      <alignment horizontal="left" vertical="center" shrinkToFit="1"/>
    </xf>
    <xf numFmtId="0" fontId="2" fillId="2" borderId="21" xfId="0" applyFont="1" applyFill="1" applyBorder="1" applyAlignment="1">
      <alignment horizontal="center" vertical="center"/>
    </xf>
    <xf numFmtId="0" fontId="45" fillId="2" borderId="0" xfId="0" applyFont="1" applyFill="1">
      <alignment vertical="center"/>
    </xf>
    <xf numFmtId="0" fontId="9" fillId="0" borderId="36" xfId="1" applyFont="1" applyBorder="1" applyAlignment="1" applyProtection="1">
      <alignment horizontal="center" vertical="center" shrinkToFit="1"/>
      <protection locked="0"/>
    </xf>
    <xf numFmtId="0" fontId="14" fillId="0" borderId="0" xfId="0" applyFont="1" applyFill="1" applyAlignment="1">
      <alignment vertical="center"/>
    </xf>
    <xf numFmtId="0" fontId="50" fillId="0" borderId="0" xfId="0" applyFont="1" applyAlignment="1">
      <alignment horizontal="left" vertical="center"/>
    </xf>
    <xf numFmtId="0" fontId="2" fillId="0" borderId="0" xfId="0" applyFont="1" applyBorder="1" applyAlignment="1">
      <alignment vertical="center" shrinkToFit="1"/>
    </xf>
    <xf numFmtId="0" fontId="2" fillId="2" borderId="0" xfId="0" applyFont="1" applyFill="1" applyBorder="1">
      <alignment vertical="center"/>
    </xf>
    <xf numFmtId="0" fontId="2" fillId="0" borderId="0" xfId="0" applyFont="1" applyAlignment="1">
      <alignment vertical="center"/>
    </xf>
    <xf numFmtId="0" fontId="2" fillId="0" borderId="17"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quotePrefix="1" applyFont="1" applyAlignment="1">
      <alignment horizontal="center" vertical="center"/>
    </xf>
    <xf numFmtId="0" fontId="51" fillId="0" borderId="0" xfId="0" applyFont="1" applyAlignment="1">
      <alignment horizontal="center" vertical="center"/>
    </xf>
    <xf numFmtId="0" fontId="24" fillId="0" borderId="0" xfId="0" applyFont="1">
      <alignment vertical="center"/>
    </xf>
    <xf numFmtId="0" fontId="24" fillId="0" borderId="0" xfId="0" applyFont="1" applyAlignment="1">
      <alignment horizontal="center" vertical="center"/>
    </xf>
    <xf numFmtId="0" fontId="24" fillId="2" borderId="0" xfId="0" applyFont="1" applyFill="1">
      <alignment vertical="center"/>
    </xf>
    <xf numFmtId="0" fontId="52" fillId="0" borderId="0" xfId="0" applyFont="1">
      <alignment vertical="center"/>
    </xf>
    <xf numFmtId="0" fontId="36" fillId="0" borderId="0" xfId="0" applyFont="1" applyAlignment="1">
      <alignment horizontal="left" vertical="center"/>
    </xf>
    <xf numFmtId="0" fontId="52" fillId="0" borderId="0" xfId="0" applyFont="1" applyAlignment="1">
      <alignment horizontal="center" vertical="center"/>
    </xf>
    <xf numFmtId="0" fontId="52" fillId="0" borderId="0" xfId="0" applyFont="1" applyAlignment="1">
      <alignment horizontal="left" vertical="center"/>
    </xf>
    <xf numFmtId="0" fontId="52" fillId="2" borderId="0" xfId="0" applyFont="1" applyFill="1">
      <alignment vertical="center"/>
    </xf>
    <xf numFmtId="0" fontId="52" fillId="0" borderId="0" xfId="0" applyFont="1" applyAlignment="1">
      <alignment horizontal="left" vertical="center" indent="1"/>
    </xf>
    <xf numFmtId="0" fontId="52" fillId="2" borderId="0" xfId="0" applyFont="1" applyFill="1" applyAlignment="1">
      <alignment horizontal="left" vertical="center"/>
    </xf>
    <xf numFmtId="38" fontId="2" fillId="2" borderId="5" xfId="3" applyFont="1" applyFill="1" applyBorder="1" applyAlignment="1" applyProtection="1">
      <alignment vertical="center" shrinkToFit="1"/>
      <protection locked="0"/>
    </xf>
    <xf numFmtId="38" fontId="2" fillId="0" borderId="5" xfId="3" applyFont="1" applyFill="1" applyBorder="1" applyAlignment="1" applyProtection="1">
      <alignment vertical="center" shrinkToFit="1"/>
      <protection locked="0"/>
    </xf>
    <xf numFmtId="38" fontId="2" fillId="5" borderId="5" xfId="3" applyFont="1" applyFill="1" applyBorder="1" applyAlignment="1" applyProtection="1">
      <alignment vertical="center" shrinkToFit="1"/>
      <protection locked="0"/>
    </xf>
    <xf numFmtId="0" fontId="2" fillId="2" borderId="3" xfId="0" applyFont="1" applyFill="1" applyBorder="1" applyAlignment="1">
      <alignment horizontal="left" vertical="center"/>
    </xf>
    <xf numFmtId="0" fontId="2" fillId="2" borderId="18" xfId="0" applyFont="1" applyFill="1" applyBorder="1" applyAlignment="1">
      <alignment horizontal="left" vertical="center"/>
    </xf>
    <xf numFmtId="0" fontId="2" fillId="0" borderId="0" xfId="0" applyFont="1" applyBorder="1" applyAlignment="1">
      <alignment vertical="center"/>
    </xf>
    <xf numFmtId="0" fontId="2" fillId="2" borderId="60" xfId="0" applyFont="1" applyFill="1" applyBorder="1">
      <alignment vertical="center"/>
    </xf>
    <xf numFmtId="0" fontId="11" fillId="4" borderId="0" xfId="0" applyFont="1" applyFill="1" applyProtection="1">
      <alignment vertical="center"/>
    </xf>
    <xf numFmtId="0" fontId="9" fillId="8" borderId="0" xfId="1" applyFont="1" applyFill="1">
      <alignment vertical="center"/>
    </xf>
    <xf numFmtId="0" fontId="9" fillId="8" borderId="0" xfId="1" applyFont="1" applyFill="1" applyAlignment="1">
      <alignment horizontal="left" vertical="center"/>
    </xf>
    <xf numFmtId="0" fontId="9" fillId="8" borderId="0" xfId="0" applyFont="1" applyFill="1">
      <alignment vertical="center"/>
    </xf>
    <xf numFmtId="0" fontId="30" fillId="8" borderId="0" xfId="0" applyFont="1" applyFill="1">
      <alignment vertical="center"/>
    </xf>
    <xf numFmtId="0" fontId="9" fillId="8" borderId="0" xfId="1" applyFont="1" applyFill="1" applyAlignment="1">
      <alignment horizontal="center" vertical="center"/>
    </xf>
    <xf numFmtId="49" fontId="9" fillId="8" borderId="0" xfId="1" applyNumberFormat="1" applyFont="1" applyFill="1" applyAlignment="1">
      <alignment horizontal="center" vertical="center"/>
    </xf>
    <xf numFmtId="178" fontId="9" fillId="8" borderId="0" xfId="0" applyNumberFormat="1" applyFont="1" applyFill="1" applyProtection="1">
      <alignment vertical="center"/>
      <protection locked="0"/>
    </xf>
    <xf numFmtId="0" fontId="9" fillId="8" borderId="0" xfId="1" applyFont="1" applyFill="1" applyAlignment="1" applyProtection="1">
      <alignment horizontal="left" vertical="center"/>
      <protection locked="0"/>
    </xf>
    <xf numFmtId="0" fontId="9" fillId="8" borderId="0" xfId="1" applyFont="1" applyFill="1" applyAlignment="1" applyProtection="1">
      <alignment horizontal="center" vertical="center"/>
      <protection locked="0"/>
    </xf>
    <xf numFmtId="49" fontId="12" fillId="8" borderId="0" xfId="1" applyNumberFormat="1" applyFont="1" applyFill="1" applyAlignment="1">
      <alignment horizontal="center" vertical="center"/>
    </xf>
    <xf numFmtId="0" fontId="12" fillId="8" borderId="0" xfId="1" applyFont="1" applyFill="1">
      <alignment vertical="center"/>
    </xf>
    <xf numFmtId="0" fontId="12" fillId="8" borderId="0" xfId="1" applyFont="1" applyFill="1" applyAlignment="1">
      <alignment horizontal="center" vertical="center"/>
    </xf>
    <xf numFmtId="0" fontId="12" fillId="8" borderId="0" xfId="1" applyFont="1" applyFill="1" applyAlignment="1">
      <alignment horizontal="left" vertical="center"/>
    </xf>
    <xf numFmtId="0" fontId="29" fillId="8" borderId="0" xfId="1" applyFont="1" applyFill="1" applyAlignment="1">
      <alignment horizontal="center" vertical="center"/>
    </xf>
    <xf numFmtId="0" fontId="13" fillId="8" borderId="0" xfId="1" applyFont="1" applyFill="1" applyAlignment="1">
      <alignment horizontal="left" vertical="center"/>
    </xf>
    <xf numFmtId="38" fontId="12" fillId="8" borderId="0" xfId="3" applyFont="1" applyFill="1" applyBorder="1" applyAlignment="1" applyProtection="1">
      <alignment horizontal="center" vertical="center"/>
      <protection locked="0"/>
    </xf>
    <xf numFmtId="176" fontId="12" fillId="8" borderId="0" xfId="2" applyNumberFormat="1" applyFont="1" applyFill="1" applyBorder="1" applyAlignment="1" applyProtection="1">
      <alignment horizontal="center" vertical="center"/>
      <protection locked="0"/>
    </xf>
    <xf numFmtId="0" fontId="12" fillId="8" borderId="0" xfId="1" applyFont="1" applyFill="1" applyBorder="1">
      <alignment vertical="center"/>
    </xf>
    <xf numFmtId="176" fontId="9" fillId="8" borderId="0" xfId="1" applyNumberFormat="1" applyFont="1" applyFill="1">
      <alignment vertical="center"/>
    </xf>
    <xf numFmtId="176" fontId="12" fillId="8" borderId="0" xfId="1" applyNumberFormat="1" applyFont="1" applyFill="1" applyBorder="1">
      <alignment vertical="center"/>
    </xf>
    <xf numFmtId="176" fontId="12" fillId="8" borderId="0" xfId="1" applyNumberFormat="1" applyFont="1" applyFill="1" applyAlignment="1">
      <alignment horizontal="center" vertical="center"/>
    </xf>
    <xf numFmtId="176" fontId="12" fillId="8" borderId="0" xfId="1" applyNumberFormat="1" applyFont="1" applyFill="1" applyBorder="1" applyAlignment="1">
      <alignment horizontal="center" vertical="center"/>
    </xf>
    <xf numFmtId="0" fontId="6" fillId="8" borderId="0" xfId="1" applyFont="1" applyFill="1" applyAlignment="1">
      <alignment horizontal="left" vertical="center"/>
    </xf>
    <xf numFmtId="0" fontId="12" fillId="8" borderId="0" xfId="1" applyFont="1" applyFill="1" applyBorder="1" applyAlignment="1">
      <alignment horizontal="center" vertical="center"/>
    </xf>
    <xf numFmtId="0" fontId="12" fillId="8" borderId="0" xfId="1" applyFont="1" applyFill="1" applyBorder="1" applyAlignment="1">
      <alignment horizontal="left" vertical="center"/>
    </xf>
    <xf numFmtId="0" fontId="9" fillId="8" borderId="0" xfId="1" applyFont="1" applyFill="1" applyBorder="1" applyAlignment="1">
      <alignment horizontal="center" vertical="center"/>
    </xf>
    <xf numFmtId="49" fontId="6" fillId="8" borderId="0" xfId="1" applyNumberFormat="1" applyFont="1" applyFill="1" applyAlignment="1">
      <alignment horizontal="center" vertical="center"/>
    </xf>
    <xf numFmtId="0" fontId="6" fillId="8" borderId="0" xfId="1" applyFont="1" applyFill="1">
      <alignment vertical="center"/>
    </xf>
    <xf numFmtId="0" fontId="6" fillId="8" borderId="0" xfId="1" applyFont="1" applyFill="1" applyAlignment="1">
      <alignment horizontal="center" vertical="center"/>
    </xf>
    <xf numFmtId="0" fontId="13" fillId="8" borderId="0" xfId="1" applyFont="1" applyFill="1" applyBorder="1" applyAlignment="1">
      <alignment horizontal="center" vertical="center"/>
    </xf>
    <xf numFmtId="0" fontId="13" fillId="8" borderId="0" xfId="1" applyFont="1" applyFill="1" applyBorder="1">
      <alignment vertical="center"/>
    </xf>
    <xf numFmtId="179" fontId="6" fillId="8" borderId="0" xfId="4" applyNumberFormat="1" applyFont="1" applyFill="1" applyBorder="1" applyAlignment="1">
      <alignment horizontal="center" vertical="center"/>
    </xf>
    <xf numFmtId="0" fontId="6" fillId="8" borderId="0" xfId="0" applyFont="1" applyFill="1">
      <alignment vertical="center"/>
    </xf>
    <xf numFmtId="0" fontId="43" fillId="8" borderId="0" xfId="0" applyFont="1" applyFill="1">
      <alignment vertical="center"/>
    </xf>
    <xf numFmtId="0" fontId="13" fillId="8" borderId="0" xfId="1" applyFont="1" applyFill="1" applyAlignment="1">
      <alignment horizontal="center" vertical="center"/>
    </xf>
    <xf numFmtId="10" fontId="9" fillId="8" borderId="0" xfId="4" applyNumberFormat="1" applyFont="1" applyFill="1" applyBorder="1" applyAlignment="1">
      <alignment horizontal="center" vertical="center"/>
    </xf>
    <xf numFmtId="179" fontId="9" fillId="8" borderId="0" xfId="4" applyNumberFormat="1" applyFont="1" applyFill="1" applyBorder="1" applyAlignment="1">
      <alignment horizontal="center" vertical="center"/>
    </xf>
    <xf numFmtId="0" fontId="27" fillId="8" borderId="0" xfId="1" applyFont="1" applyFill="1" applyAlignment="1">
      <alignment vertical="center" textRotation="255"/>
    </xf>
    <xf numFmtId="38" fontId="0" fillId="0" borderId="0" xfId="0" applyNumberFormat="1" applyAlignment="1">
      <alignment vertical="center" shrinkToFit="1"/>
    </xf>
    <xf numFmtId="0" fontId="20" fillId="0" borderId="0" xfId="5">
      <alignment vertical="center"/>
    </xf>
    <xf numFmtId="0" fontId="9" fillId="3" borderId="0" xfId="1" applyFont="1" applyFill="1" applyAlignment="1" applyProtection="1">
      <alignment horizontal="center" vertical="center"/>
      <protection locked="0"/>
    </xf>
    <xf numFmtId="0" fontId="12" fillId="0" borderId="0" xfId="1" applyFont="1" applyProtection="1">
      <alignment vertical="center"/>
    </xf>
    <xf numFmtId="0" fontId="9" fillId="0" borderId="0" xfId="1" applyFont="1" applyAlignment="1" applyProtection="1">
      <alignment horizontal="left" vertical="center"/>
    </xf>
    <xf numFmtId="0" fontId="12" fillId="0" borderId="0" xfId="1" applyFont="1" applyAlignment="1" applyProtection="1">
      <alignment horizontal="center" vertical="center" shrinkToFit="1"/>
    </xf>
    <xf numFmtId="0" fontId="9" fillId="0" borderId="0" xfId="1" applyFont="1" applyAlignment="1" applyProtection="1">
      <alignment horizontal="center" vertical="center" shrinkToFit="1"/>
    </xf>
    <xf numFmtId="0" fontId="4" fillId="0" borderId="0" xfId="0" applyFont="1" applyProtection="1">
      <alignment vertical="center"/>
    </xf>
    <xf numFmtId="0" fontId="9" fillId="0" borderId="0" xfId="1" applyFont="1" applyProtection="1">
      <alignment vertical="center"/>
    </xf>
    <xf numFmtId="0" fontId="10" fillId="0" borderId="0" xfId="1" applyFont="1" applyAlignment="1" applyProtection="1">
      <alignment vertical="center"/>
    </xf>
    <xf numFmtId="0" fontId="10" fillId="0" borderId="0" xfId="1" applyFont="1" applyAlignment="1" applyProtection="1">
      <alignment horizontal="center" vertical="center"/>
    </xf>
    <xf numFmtId="0" fontId="55" fillId="0" borderId="0" xfId="1" applyFont="1" applyAlignment="1" applyProtection="1">
      <alignment horizontal="left" vertical="center"/>
    </xf>
    <xf numFmtId="0" fontId="9" fillId="0" borderId="0" xfId="1" applyFont="1" applyAlignment="1" applyProtection="1">
      <alignment horizontal="center" vertical="center"/>
    </xf>
    <xf numFmtId="49" fontId="9" fillId="0" borderId="0" xfId="1" applyNumberFormat="1" applyFont="1" applyAlignment="1" applyProtection="1">
      <alignment horizontal="center" vertical="center"/>
    </xf>
    <xf numFmtId="0" fontId="9" fillId="0" borderId="0" xfId="1" applyFont="1" applyAlignment="1" applyProtection="1">
      <alignment vertical="center"/>
    </xf>
    <xf numFmtId="0" fontId="10" fillId="0" borderId="36" xfId="1" applyFont="1" applyBorder="1" applyAlignment="1" applyProtection="1">
      <alignment vertical="center" shrinkToFit="1"/>
    </xf>
    <xf numFmtId="0" fontId="10" fillId="0" borderId="0" xfId="1" applyFont="1" applyAlignment="1" applyProtection="1">
      <alignment horizontal="left" vertical="center"/>
    </xf>
    <xf numFmtId="0" fontId="9" fillId="3" borderId="0" xfId="1" applyFont="1" applyFill="1" applyAlignment="1" applyProtection="1">
      <alignment horizontal="left" vertical="center"/>
    </xf>
    <xf numFmtId="0" fontId="10" fillId="0" borderId="0" xfId="1" applyFont="1" applyProtection="1">
      <alignment vertical="center"/>
    </xf>
    <xf numFmtId="0" fontId="6" fillId="0" borderId="0" xfId="1" applyFont="1" applyProtection="1">
      <alignment vertical="center"/>
    </xf>
    <xf numFmtId="0" fontId="9" fillId="0" borderId="0" xfId="0" applyFont="1" applyProtection="1">
      <alignment vertical="center"/>
    </xf>
    <xf numFmtId="0" fontId="9" fillId="0" borderId="0" xfId="0" applyFont="1" applyFill="1" applyProtection="1">
      <alignment vertical="center"/>
    </xf>
    <xf numFmtId="0" fontId="9" fillId="0" borderId="0" xfId="1" applyFont="1" applyFill="1" applyProtection="1">
      <alignment vertical="center"/>
    </xf>
    <xf numFmtId="38" fontId="9" fillId="0" borderId="30" xfId="3" applyFont="1" applyBorder="1" applyProtection="1">
      <alignment vertical="center"/>
    </xf>
    <xf numFmtId="0" fontId="49" fillId="0" borderId="0" xfId="1" applyFont="1" applyAlignment="1" applyProtection="1">
      <alignment horizontal="left" vertical="center"/>
    </xf>
    <xf numFmtId="0" fontId="6" fillId="0" borderId="0" xfId="1" applyFont="1" applyAlignment="1" applyProtection="1">
      <alignment vertical="center"/>
    </xf>
    <xf numFmtId="38" fontId="9" fillId="0" borderId="0" xfId="3" applyFont="1" applyProtection="1">
      <alignment vertical="center"/>
    </xf>
    <xf numFmtId="0" fontId="9" fillId="0" borderId="0" xfId="1" applyNumberFormat="1" applyFont="1" applyFill="1" applyBorder="1" applyAlignment="1" applyProtection="1">
      <alignment vertical="center"/>
    </xf>
    <xf numFmtId="0" fontId="9" fillId="0" borderId="17" xfId="1" applyFont="1" applyBorder="1" applyProtection="1">
      <alignment vertical="center"/>
    </xf>
    <xf numFmtId="0" fontId="9" fillId="0" borderId="6" xfId="1" applyNumberFormat="1" applyFont="1" applyFill="1" applyBorder="1" applyAlignment="1" applyProtection="1">
      <alignment horizontal="center" vertical="center"/>
    </xf>
    <xf numFmtId="38" fontId="9" fillId="0" borderId="0" xfId="3" applyFont="1" applyFill="1" applyBorder="1" applyAlignment="1" applyProtection="1">
      <alignment horizontal="right" vertical="center"/>
    </xf>
    <xf numFmtId="0" fontId="9" fillId="0" borderId="0" xfId="1" applyNumberFormat="1" applyFont="1" applyFill="1" applyBorder="1" applyAlignment="1" applyProtection="1">
      <alignment horizontal="center" vertical="center"/>
    </xf>
    <xf numFmtId="184" fontId="9" fillId="0" borderId="0" xfId="1" applyNumberFormat="1" applyFont="1" applyFill="1" applyBorder="1" applyAlignment="1" applyProtection="1">
      <alignment horizontal="center" vertical="center"/>
    </xf>
    <xf numFmtId="0" fontId="6" fillId="0" borderId="0" xfId="1"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horizontal="left" vertical="center"/>
    </xf>
    <xf numFmtId="49" fontId="6" fillId="0" borderId="0" xfId="1" applyNumberFormat="1" applyFont="1" applyAlignment="1" applyProtection="1">
      <alignment horizontal="center" vertical="center"/>
    </xf>
    <xf numFmtId="0" fontId="6" fillId="0" borderId="0" xfId="1" applyFont="1" applyAlignment="1" applyProtection="1">
      <alignment horizontal="center" vertical="center" shrinkToFit="1"/>
    </xf>
    <xf numFmtId="0" fontId="6" fillId="0" borderId="0" xfId="0" applyFont="1" applyProtection="1">
      <alignment vertical="center"/>
    </xf>
    <xf numFmtId="49" fontId="12" fillId="0" borderId="0" xfId="1" applyNumberFormat="1" applyFont="1" applyAlignment="1" applyProtection="1">
      <alignment horizontal="center" vertical="center"/>
    </xf>
    <xf numFmtId="0" fontId="9" fillId="3" borderId="0" xfId="1" applyFont="1" applyFill="1" applyProtection="1">
      <alignment vertical="center"/>
    </xf>
    <xf numFmtId="0" fontId="9" fillId="0" borderId="0" xfId="1" quotePrefix="1" applyFont="1" applyAlignment="1" applyProtection="1">
      <alignment horizontal="center" vertical="center"/>
    </xf>
    <xf numFmtId="0" fontId="9" fillId="0" borderId="0" xfId="0" applyFont="1" applyAlignment="1" applyProtection="1">
      <alignment horizontal="left" vertical="center"/>
    </xf>
    <xf numFmtId="0" fontId="6" fillId="0" borderId="0" xfId="1" applyFont="1" applyAlignment="1" applyProtection="1">
      <alignment horizontal="left" vertical="center"/>
    </xf>
    <xf numFmtId="38" fontId="6" fillId="0" borderId="0" xfId="3" applyFont="1" applyProtection="1">
      <alignment vertical="center"/>
    </xf>
    <xf numFmtId="0" fontId="12" fillId="0" borderId="0" xfId="1" applyFont="1" applyAlignment="1" applyProtection="1">
      <alignment horizontal="center" vertical="center"/>
    </xf>
    <xf numFmtId="0" fontId="57" fillId="0" borderId="0" xfId="1" applyFont="1" applyAlignment="1" applyProtection="1">
      <alignment horizontal="center" vertical="center"/>
    </xf>
    <xf numFmtId="0" fontId="58" fillId="0" borderId="0" xfId="1" applyFont="1" applyProtection="1">
      <alignment vertical="center"/>
    </xf>
    <xf numFmtId="0" fontId="57" fillId="0" borderId="0" xfId="1" applyFont="1" applyProtection="1">
      <alignment vertical="center"/>
    </xf>
    <xf numFmtId="0" fontId="57" fillId="0" borderId="0" xfId="1" applyFont="1" applyAlignment="1" applyProtection="1">
      <alignment horizontal="center" vertical="center" shrinkToFit="1"/>
    </xf>
    <xf numFmtId="0" fontId="58" fillId="0" borderId="0" xfId="1" applyFont="1" applyAlignment="1" applyProtection="1">
      <alignment horizontal="center" vertical="center" shrinkToFit="1"/>
    </xf>
    <xf numFmtId="0" fontId="13" fillId="0" borderId="0" xfId="1" applyFont="1" applyAlignment="1" applyProtection="1">
      <alignment horizontal="center" vertical="center"/>
    </xf>
    <xf numFmtId="0" fontId="13" fillId="0" borderId="0" xfId="1" applyFont="1" applyProtection="1">
      <alignment vertical="center"/>
    </xf>
    <xf numFmtId="0" fontId="4" fillId="0" borderId="0" xfId="1" applyFont="1" applyAlignment="1" applyProtection="1">
      <alignment horizontal="center" vertical="center"/>
    </xf>
    <xf numFmtId="0" fontId="4" fillId="0" borderId="0" xfId="1" applyFont="1" applyProtection="1">
      <alignment vertical="center"/>
    </xf>
    <xf numFmtId="0" fontId="4" fillId="0" borderId="0" xfId="1" applyFont="1" applyAlignment="1" applyProtection="1">
      <alignment horizontal="left" vertical="center"/>
    </xf>
    <xf numFmtId="49" fontId="9" fillId="0" borderId="0" xfId="1" quotePrefix="1" applyNumberFormat="1" applyFont="1" applyAlignment="1" applyProtection="1">
      <alignment horizontal="center" vertical="center"/>
    </xf>
    <xf numFmtId="0" fontId="12" fillId="0" borderId="0" xfId="1" applyFont="1" applyAlignment="1" applyProtection="1">
      <alignment horizontal="left" vertical="center"/>
    </xf>
    <xf numFmtId="0" fontId="14" fillId="2" borderId="0" xfId="0" applyFont="1" applyFill="1" applyProtection="1">
      <alignment vertical="center"/>
    </xf>
    <xf numFmtId="0" fontId="14" fillId="0" borderId="0" xfId="0" applyFont="1" applyProtection="1">
      <alignment vertical="center"/>
    </xf>
    <xf numFmtId="0" fontId="2" fillId="0" borderId="0" xfId="0" applyFont="1" applyProtection="1">
      <alignment vertical="center"/>
    </xf>
    <xf numFmtId="0" fontId="3" fillId="0" borderId="0" xfId="0" applyFont="1" applyProtection="1">
      <alignment vertical="center"/>
    </xf>
    <xf numFmtId="0" fontId="3" fillId="2" borderId="0" xfId="0" applyFont="1" applyFill="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180" fontId="2" fillId="0" borderId="0" xfId="0" applyNumberFormat="1" applyFont="1" applyAlignment="1" applyProtection="1">
      <alignment horizontal="center" vertical="center"/>
    </xf>
    <xf numFmtId="182" fontId="2" fillId="0" borderId="0" xfId="0" applyNumberFormat="1" applyFont="1" applyAlignment="1" applyProtection="1">
      <alignment horizontal="center" vertical="center"/>
    </xf>
    <xf numFmtId="0" fontId="2" fillId="2" borderId="26" xfId="0" applyFont="1" applyFill="1" applyBorder="1" applyProtection="1">
      <alignment vertical="center"/>
    </xf>
    <xf numFmtId="0" fontId="2" fillId="2" borderId="27" xfId="0" applyFont="1" applyFill="1" applyBorder="1" applyProtection="1">
      <alignment vertical="center"/>
    </xf>
    <xf numFmtId="0" fontId="22" fillId="0" borderId="0" xfId="0" applyFont="1" applyAlignment="1" applyProtection="1">
      <alignment horizontal="left" vertical="center"/>
    </xf>
    <xf numFmtId="0" fontId="51" fillId="0" borderId="0" xfId="0" applyFont="1" applyAlignment="1" applyProtection="1">
      <alignment horizontal="center" vertical="center"/>
    </xf>
    <xf numFmtId="0" fontId="24" fillId="0" borderId="0" xfId="0" applyFont="1" applyProtection="1">
      <alignment vertical="center"/>
    </xf>
    <xf numFmtId="0" fontId="24" fillId="0" borderId="0" xfId="0" applyFont="1" applyAlignment="1" applyProtection="1">
      <alignment horizontal="center" vertical="center"/>
    </xf>
    <xf numFmtId="0" fontId="24" fillId="2" borderId="0" xfId="0" applyFont="1" applyFill="1" applyProtection="1">
      <alignment vertical="center"/>
    </xf>
    <xf numFmtId="0" fontId="24" fillId="0" borderId="0" xfId="0" applyFont="1" applyAlignment="1" applyProtection="1">
      <alignment horizontal="left" vertical="center"/>
    </xf>
    <xf numFmtId="0" fontId="22" fillId="0" borderId="0" xfId="0" applyFont="1" applyProtection="1">
      <alignment vertical="center"/>
    </xf>
    <xf numFmtId="0" fontId="54" fillId="0" borderId="0" xfId="0" applyFont="1" applyAlignment="1" applyProtection="1">
      <alignment horizontal="left" vertical="center" indent="1"/>
    </xf>
    <xf numFmtId="0" fontId="2" fillId="2" borderId="18"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0" borderId="7" xfId="0" applyFont="1" applyBorder="1" applyProtection="1">
      <alignment vertical="center"/>
    </xf>
    <xf numFmtId="0" fontId="2" fillId="2" borderId="19" xfId="0" applyFont="1" applyFill="1" applyBorder="1" applyProtection="1">
      <alignment vertical="center"/>
    </xf>
    <xf numFmtId="38" fontId="2" fillId="0" borderId="0" xfId="3" applyFont="1" applyProtection="1">
      <alignment vertical="center"/>
    </xf>
    <xf numFmtId="0" fontId="2" fillId="2" borderId="61" xfId="0" applyFont="1" applyFill="1" applyBorder="1" applyProtection="1">
      <alignment vertical="center"/>
    </xf>
    <xf numFmtId="0" fontId="2" fillId="2" borderId="17" xfId="0" applyFont="1" applyFill="1" applyBorder="1" applyProtection="1">
      <alignment vertical="center"/>
    </xf>
    <xf numFmtId="0" fontId="2" fillId="2" borderId="5" xfId="0" applyFont="1" applyFill="1" applyBorder="1" applyProtection="1">
      <alignment vertical="center"/>
    </xf>
    <xf numFmtId="0" fontId="2" fillId="2" borderId="21" xfId="0" applyFont="1" applyFill="1" applyBorder="1" applyProtection="1">
      <alignment vertical="center"/>
    </xf>
    <xf numFmtId="0" fontId="2" fillId="2" borderId="42" xfId="0" applyFont="1" applyFill="1" applyBorder="1" applyProtection="1">
      <alignment vertical="center"/>
    </xf>
    <xf numFmtId="0" fontId="2" fillId="2" borderId="43" xfId="0" applyFont="1" applyFill="1" applyBorder="1" applyProtection="1">
      <alignment vertical="center"/>
    </xf>
    <xf numFmtId="0" fontId="2" fillId="2" borderId="44" xfId="0" applyFont="1" applyFill="1" applyBorder="1" applyProtection="1">
      <alignment vertical="center"/>
    </xf>
    <xf numFmtId="0" fontId="2" fillId="2" borderId="45" xfId="0" applyFont="1" applyFill="1" applyBorder="1" applyProtection="1">
      <alignment vertical="center"/>
    </xf>
    <xf numFmtId="0" fontId="2" fillId="2" borderId="16" xfId="0" applyFont="1" applyFill="1" applyBorder="1" applyProtection="1">
      <alignment vertical="center"/>
    </xf>
    <xf numFmtId="0" fontId="2" fillId="2" borderId="12" xfId="0" applyFont="1" applyFill="1" applyBorder="1" applyProtection="1">
      <alignment vertical="center"/>
    </xf>
    <xf numFmtId="0" fontId="2" fillId="2" borderId="13" xfId="0" applyFont="1" applyFill="1" applyBorder="1" applyProtection="1">
      <alignment vertical="center"/>
    </xf>
    <xf numFmtId="38" fontId="2" fillId="0" borderId="0" xfId="0" applyNumberFormat="1" applyFont="1" applyProtection="1">
      <alignment vertical="center"/>
    </xf>
    <xf numFmtId="0" fontId="2" fillId="2" borderId="0" xfId="0" applyFont="1" applyFill="1" applyProtection="1">
      <alignment vertical="center"/>
    </xf>
    <xf numFmtId="0" fontId="22" fillId="2" borderId="0" xfId="0" applyFont="1" applyFill="1" applyProtection="1">
      <alignment vertical="center"/>
    </xf>
    <xf numFmtId="0" fontId="2" fillId="2" borderId="0" xfId="0" applyFont="1" applyFill="1" applyAlignment="1" applyProtection="1">
      <alignment horizontal="center" vertical="center"/>
    </xf>
    <xf numFmtId="0" fontId="2" fillId="2" borderId="14" xfId="0" applyFont="1" applyFill="1" applyBorder="1" applyProtection="1">
      <alignment vertical="center"/>
    </xf>
    <xf numFmtId="0" fontId="2" fillId="2" borderId="8" xfId="0" applyFont="1" applyFill="1" applyBorder="1" applyProtection="1">
      <alignment vertical="center"/>
    </xf>
    <xf numFmtId="0" fontId="2" fillId="2" borderId="9" xfId="0" applyFont="1" applyFill="1" applyBorder="1" applyAlignment="1" applyProtection="1">
      <alignment horizontal="center" vertical="center"/>
    </xf>
    <xf numFmtId="0" fontId="2" fillId="0" borderId="0" xfId="0" applyFont="1" applyAlignment="1" applyProtection="1">
      <alignment vertical="center" shrinkToFit="1"/>
    </xf>
    <xf numFmtId="0" fontId="2" fillId="2" borderId="33" xfId="0" applyFont="1" applyFill="1" applyBorder="1" applyProtection="1">
      <alignment vertical="center"/>
    </xf>
    <xf numFmtId="0" fontId="2" fillId="2" borderId="11" xfId="0" applyFont="1" applyFill="1" applyBorder="1" applyProtection="1">
      <alignment vertical="center"/>
    </xf>
    <xf numFmtId="0" fontId="2" fillId="2" borderId="24" xfId="0" applyFont="1" applyFill="1" applyBorder="1" applyAlignment="1" applyProtection="1">
      <alignment horizontal="center" vertical="center"/>
    </xf>
    <xf numFmtId="0" fontId="2" fillId="2" borderId="25" xfId="0" applyFont="1" applyFill="1" applyBorder="1" applyProtection="1">
      <alignment vertical="center"/>
    </xf>
    <xf numFmtId="0" fontId="2" fillId="2" borderId="27" xfId="0" applyFont="1" applyFill="1" applyBorder="1" applyAlignment="1" applyProtection="1">
      <alignment horizontal="center" vertical="center"/>
    </xf>
    <xf numFmtId="0" fontId="2" fillId="0" borderId="0" xfId="0" applyFont="1" applyAlignment="1" applyProtection="1">
      <alignment horizontal="left" vertical="top" wrapText="1"/>
    </xf>
    <xf numFmtId="0" fontId="2" fillId="2" borderId="0" xfId="0" applyFont="1" applyFill="1" applyAlignment="1" applyProtection="1">
      <alignment horizontal="left" vertical="top" wrapText="1"/>
    </xf>
    <xf numFmtId="0" fontId="54" fillId="0" borderId="0" xfId="0" quotePrefix="1" applyFont="1" applyAlignment="1" applyProtection="1">
      <alignment vertical="top" wrapText="1"/>
    </xf>
    <xf numFmtId="0" fontId="54" fillId="0" borderId="0" xfId="0" applyFont="1" applyProtection="1">
      <alignment vertical="center"/>
    </xf>
    <xf numFmtId="0" fontId="54" fillId="0" borderId="0" xfId="0" applyFont="1" applyAlignment="1" applyProtection="1">
      <alignment vertical="top" wrapText="1"/>
    </xf>
    <xf numFmtId="0" fontId="2" fillId="0" borderId="0" xfId="0" applyFont="1" applyAlignment="1" applyProtection="1">
      <alignment vertical="top" wrapText="1"/>
    </xf>
    <xf numFmtId="0" fontId="54" fillId="0" borderId="0" xfId="0" applyFont="1" applyAlignment="1" applyProtection="1">
      <alignment vertical="top"/>
    </xf>
    <xf numFmtId="0" fontId="54" fillId="0" borderId="0" xfId="0" applyFont="1" applyAlignment="1" applyProtection="1">
      <alignment horizontal="left" vertical="center"/>
    </xf>
    <xf numFmtId="0" fontId="2" fillId="0" borderId="0" xfId="0" applyFont="1" applyAlignment="1" applyProtection="1">
      <alignment vertical="top"/>
    </xf>
    <xf numFmtId="0" fontId="54" fillId="0" borderId="0" xfId="0" applyFont="1" applyAlignment="1" applyProtection="1">
      <alignment horizontal="left" vertical="top"/>
    </xf>
    <xf numFmtId="0" fontId="2" fillId="0" borderId="0" xfId="0" applyFont="1" applyAlignment="1" applyProtection="1">
      <alignment horizontal="left" vertical="top"/>
    </xf>
    <xf numFmtId="0" fontId="2" fillId="2" borderId="0" xfId="0" applyFont="1" applyFill="1" applyAlignment="1" applyProtection="1">
      <alignment vertical="top" wrapText="1"/>
    </xf>
    <xf numFmtId="0" fontId="2" fillId="2" borderId="0" xfId="0" applyFont="1" applyFill="1" applyAlignment="1" applyProtection="1">
      <alignment vertical="top"/>
    </xf>
    <xf numFmtId="0" fontId="11" fillId="0" borderId="0" xfId="0" applyFont="1" applyProtection="1">
      <alignment vertical="center"/>
    </xf>
    <xf numFmtId="0" fontId="34" fillId="0" borderId="0" xfId="0" applyFont="1" applyAlignment="1" applyProtection="1">
      <alignment horizontal="centerContinuous" vertical="center"/>
    </xf>
    <xf numFmtId="0" fontId="11" fillId="0" borderId="0" xfId="0" applyFont="1" applyAlignment="1" applyProtection="1">
      <alignment horizontal="centerContinuous" vertical="center" wrapText="1"/>
    </xf>
    <xf numFmtId="0" fontId="11" fillId="0" borderId="14" xfId="0" applyFont="1" applyBorder="1" applyProtection="1">
      <alignment vertical="center"/>
    </xf>
    <xf numFmtId="0" fontId="11" fillId="0" borderId="8" xfId="0" applyFont="1" applyBorder="1" applyAlignment="1" applyProtection="1">
      <alignment vertical="center" wrapText="1"/>
    </xf>
    <xf numFmtId="0" fontId="25" fillId="0" borderId="8" xfId="0" applyFont="1" applyBorder="1" applyProtection="1">
      <alignment vertical="center"/>
    </xf>
    <xf numFmtId="0" fontId="11" fillId="0" borderId="9" xfId="0" applyFont="1" applyBorder="1" applyAlignment="1" applyProtection="1">
      <alignment vertical="center" wrapText="1"/>
    </xf>
    <xf numFmtId="0" fontId="11" fillId="0" borderId="15" xfId="0" applyFont="1" applyBorder="1" applyProtection="1">
      <alignment vertical="center"/>
    </xf>
    <xf numFmtId="0" fontId="11" fillId="0" borderId="0" xfId="0" applyFont="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5" xfId="0" applyFont="1" applyBorder="1" applyAlignment="1" applyProtection="1">
      <alignment vertical="center" wrapText="1"/>
    </xf>
    <xf numFmtId="0" fontId="31" fillId="0" borderId="15" xfId="0" applyFont="1" applyBorder="1" applyAlignment="1" applyProtection="1">
      <alignment vertical="center" wrapText="1"/>
    </xf>
    <xf numFmtId="0" fontId="11" fillId="0" borderId="0" xfId="0" applyFont="1" applyAlignment="1" applyProtection="1">
      <alignment vertical="center" wrapText="1"/>
    </xf>
    <xf numFmtId="0" fontId="31" fillId="0" borderId="0" xfId="0" applyFont="1" applyAlignment="1" applyProtection="1">
      <alignment vertical="center" wrapText="1"/>
    </xf>
    <xf numFmtId="0" fontId="31" fillId="0" borderId="10" xfId="0" applyFont="1" applyBorder="1" applyAlignment="1" applyProtection="1">
      <alignment vertical="center" wrapText="1"/>
    </xf>
    <xf numFmtId="0" fontId="11" fillId="0" borderId="10" xfId="0" applyFont="1" applyBorder="1" applyProtection="1">
      <alignment vertical="center"/>
    </xf>
    <xf numFmtId="0" fontId="11" fillId="0" borderId="37" xfId="0" applyFont="1" applyBorder="1" applyProtection="1">
      <alignment vertical="center"/>
    </xf>
    <xf numFmtId="0" fontId="11" fillId="0" borderId="1" xfId="0" applyFont="1" applyBorder="1" applyProtection="1">
      <alignment vertical="center"/>
    </xf>
    <xf numFmtId="0" fontId="11" fillId="0" borderId="58" xfId="0" applyFont="1" applyBorder="1" applyProtection="1">
      <alignment vertical="center"/>
    </xf>
    <xf numFmtId="0" fontId="11" fillId="0" borderId="38" xfId="0" applyFont="1" applyBorder="1" applyProtection="1">
      <alignment vertical="center"/>
    </xf>
    <xf numFmtId="0" fontId="36" fillId="0" borderId="10" xfId="0" applyFont="1" applyBorder="1" applyAlignment="1" applyProtection="1">
      <alignment horizontal="left" vertical="center"/>
    </xf>
    <xf numFmtId="0" fontId="11" fillId="0" borderId="2" xfId="0" applyFont="1" applyBorder="1" applyProtection="1">
      <alignment vertical="center"/>
    </xf>
    <xf numFmtId="0" fontId="11" fillId="0" borderId="3" xfId="0" applyFont="1" applyBorder="1" applyAlignment="1" applyProtection="1">
      <alignment horizontal="center" vertical="center"/>
    </xf>
    <xf numFmtId="0" fontId="36" fillId="0" borderId="3" xfId="0" applyFont="1" applyBorder="1" applyAlignment="1" applyProtection="1">
      <alignment horizontal="left" vertical="center"/>
    </xf>
    <xf numFmtId="0" fontId="36" fillId="0" borderId="4" xfId="0" applyFont="1" applyBorder="1" applyAlignment="1" applyProtection="1">
      <alignment horizontal="left" vertical="center"/>
    </xf>
    <xf numFmtId="0" fontId="40" fillId="0" borderId="38" xfId="0" applyFont="1" applyBorder="1" applyProtection="1">
      <alignment vertical="center"/>
    </xf>
    <xf numFmtId="0" fontId="11" fillId="0" borderId="55" xfId="0" applyFont="1" applyBorder="1" applyProtection="1">
      <alignment vertical="center"/>
    </xf>
    <xf numFmtId="0" fontId="11" fillId="3" borderId="38" xfId="0" applyFont="1" applyFill="1" applyBorder="1" applyProtection="1">
      <alignment vertical="center"/>
    </xf>
    <xf numFmtId="0" fontId="37" fillId="0" borderId="10" xfId="0" applyFont="1" applyBorder="1" applyAlignment="1" applyProtection="1">
      <alignment horizontal="left" vertical="center" wrapText="1"/>
    </xf>
    <xf numFmtId="0" fontId="36" fillId="0" borderId="10" xfId="0" applyFont="1" applyBorder="1" applyAlignment="1" applyProtection="1">
      <alignment horizontal="left" vertical="center" indent="2"/>
    </xf>
    <xf numFmtId="0" fontId="11" fillId="0" borderId="38" xfId="0" applyFont="1" applyBorder="1" applyAlignment="1" applyProtection="1">
      <alignment horizontal="right" vertical="center"/>
    </xf>
    <xf numFmtId="0" fontId="11" fillId="0" borderId="0" xfId="0" applyFont="1" applyAlignment="1" applyProtection="1">
      <alignment horizontal="center" vertical="center"/>
    </xf>
    <xf numFmtId="0" fontId="38" fillId="0" borderId="0" xfId="0" applyFont="1" applyProtection="1">
      <alignment vertical="center"/>
    </xf>
    <xf numFmtId="0" fontId="11" fillId="0" borderId="3" xfId="0" applyFont="1" applyBorder="1" applyProtection="1">
      <alignment vertical="center"/>
    </xf>
    <xf numFmtId="0" fontId="11" fillId="0" borderId="4" xfId="0" applyFont="1" applyBorder="1" applyProtection="1">
      <alignment vertical="center"/>
    </xf>
    <xf numFmtId="0" fontId="36" fillId="0" borderId="0" xfId="0" applyFont="1" applyProtection="1">
      <alignment vertical="center"/>
    </xf>
    <xf numFmtId="0" fontId="11" fillId="0" borderId="16" xfId="0" applyFont="1" applyBorder="1" applyProtection="1">
      <alignment vertical="center"/>
    </xf>
    <xf numFmtId="0" fontId="36" fillId="0" borderId="12"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62" fillId="0" borderId="0" xfId="0" applyFont="1" applyProtection="1">
      <alignment vertical="center"/>
    </xf>
    <xf numFmtId="0" fontId="42" fillId="0" borderId="0" xfId="0" applyFont="1" applyAlignment="1" applyProtection="1">
      <alignment horizontal="right" vertical="center"/>
    </xf>
    <xf numFmtId="0" fontId="9" fillId="3" borderId="0" xfId="1" applyFont="1" applyFill="1" applyAlignment="1" applyProtection="1">
      <alignment horizontal="center" vertical="center"/>
      <protection locked="0"/>
    </xf>
    <xf numFmtId="0" fontId="9" fillId="0" borderId="0" xfId="1" applyFont="1" applyAlignment="1" applyProtection="1">
      <alignment horizontal="center" vertical="center"/>
    </xf>
    <xf numFmtId="38" fontId="63" fillId="0" borderId="0" xfId="3" applyFont="1" applyBorder="1" applyProtection="1">
      <alignment vertical="center"/>
    </xf>
    <xf numFmtId="0" fontId="9" fillId="3" borderId="0" xfId="1" applyFont="1" applyFill="1" applyAlignment="1" applyProtection="1">
      <alignment horizontal="center" vertical="center"/>
      <protection locked="0"/>
    </xf>
    <xf numFmtId="176" fontId="6" fillId="0" borderId="0" xfId="3" applyNumberFormat="1" applyFont="1" applyBorder="1" applyAlignment="1" applyProtection="1">
      <alignment horizontal="right" vertical="center"/>
    </xf>
    <xf numFmtId="0" fontId="9" fillId="0" borderId="0" xfId="1" applyFont="1" applyAlignment="1" applyProtection="1">
      <alignment horizontal="center" vertical="center"/>
    </xf>
    <xf numFmtId="0" fontId="9" fillId="0" borderId="0" xfId="1" applyFont="1" applyAlignment="1" applyProtection="1">
      <alignment horizontal="center" vertical="center"/>
    </xf>
    <xf numFmtId="14" fontId="9" fillId="0" borderId="0" xfId="1" applyNumberFormat="1" applyFont="1" applyProtection="1">
      <alignment vertical="center"/>
    </xf>
    <xf numFmtId="0" fontId="9" fillId="3" borderId="0" xfId="1" applyFont="1" applyFill="1" applyAlignment="1" applyProtection="1">
      <alignment horizontal="center" vertical="center"/>
      <protection locked="0"/>
    </xf>
    <xf numFmtId="38" fontId="9" fillId="3" borderId="0" xfId="3" applyFont="1" applyFill="1" applyAlignment="1" applyProtection="1">
      <alignment horizontal="right" vertical="center"/>
      <protection locked="0"/>
    </xf>
    <xf numFmtId="38" fontId="9" fillId="4" borderId="0" xfId="3" applyFont="1" applyFill="1" applyAlignment="1" applyProtection="1">
      <alignment horizontal="right" vertical="center"/>
    </xf>
    <xf numFmtId="0" fontId="9" fillId="0" borderId="0" xfId="1" applyFont="1" applyFill="1" applyBorder="1" applyAlignment="1" applyProtection="1">
      <alignment horizontal="center" vertical="center"/>
    </xf>
    <xf numFmtId="176" fontId="9" fillId="0" borderId="0" xfId="3" applyNumberFormat="1" applyFont="1" applyFill="1" applyBorder="1" applyAlignment="1" applyProtection="1">
      <alignment horizontal="right" vertical="center"/>
    </xf>
    <xf numFmtId="0" fontId="9" fillId="0" borderId="5" xfId="1" applyFont="1" applyBorder="1" applyAlignment="1" applyProtection="1">
      <alignment horizontal="left" vertical="center"/>
    </xf>
    <xf numFmtId="0" fontId="9" fillId="0" borderId="6" xfId="1" applyFont="1" applyBorder="1" applyAlignment="1" applyProtection="1">
      <alignment horizontal="left" vertical="center"/>
    </xf>
    <xf numFmtId="38" fontId="9" fillId="3" borderId="17" xfId="3" applyFont="1" applyFill="1" applyBorder="1" applyAlignment="1" applyProtection="1">
      <alignment vertical="center"/>
      <protection locked="0"/>
    </xf>
    <xf numFmtId="38" fontId="9" fillId="3" borderId="5" xfId="3" applyFont="1" applyFill="1" applyBorder="1" applyAlignment="1" applyProtection="1">
      <alignment vertical="center"/>
      <protection locked="0"/>
    </xf>
    <xf numFmtId="176" fontId="6" fillId="0" borderId="0" xfId="3" applyNumberFormat="1" applyFont="1" applyBorder="1" applyAlignment="1" applyProtection="1">
      <alignment horizontal="right" vertical="center"/>
    </xf>
    <xf numFmtId="0" fontId="9" fillId="3" borderId="31" xfId="1" applyFont="1" applyFill="1" applyBorder="1" applyAlignment="1" applyProtection="1">
      <alignment horizontal="center" vertical="center" shrinkToFit="1"/>
      <protection locked="0"/>
    </xf>
    <xf numFmtId="0" fontId="9" fillId="3" borderId="30" xfId="1" applyFont="1" applyFill="1" applyBorder="1" applyAlignment="1" applyProtection="1">
      <alignment horizontal="left" vertical="center"/>
      <protection locked="0"/>
    </xf>
    <xf numFmtId="38" fontId="9" fillId="0" borderId="0" xfId="3" applyFont="1" applyFill="1" applyBorder="1" applyAlignment="1" applyProtection="1">
      <alignment horizontal="right" vertical="center"/>
    </xf>
    <xf numFmtId="0" fontId="59" fillId="0" borderId="30" xfId="5" applyFont="1" applyBorder="1" applyAlignment="1" applyProtection="1">
      <alignment horizontal="center" vertical="center"/>
    </xf>
    <xf numFmtId="0" fontId="60" fillId="0" borderId="30" xfId="1" applyFont="1" applyBorder="1" applyAlignment="1" applyProtection="1">
      <alignment horizontal="center" vertical="center"/>
    </xf>
    <xf numFmtId="0" fontId="9" fillId="0" borderId="17" xfId="1" applyFont="1" applyBorder="1" applyAlignment="1" applyProtection="1">
      <alignment horizontal="left" vertical="center"/>
    </xf>
    <xf numFmtId="0" fontId="9" fillId="0" borderId="37" xfId="1" applyFont="1" applyBorder="1" applyAlignment="1" applyProtection="1">
      <alignment horizontal="left" vertical="center"/>
    </xf>
    <xf numFmtId="0" fontId="9" fillId="0" borderId="1" xfId="1" applyFont="1" applyBorder="1" applyAlignment="1" applyProtection="1">
      <alignment horizontal="left" vertical="center"/>
    </xf>
    <xf numFmtId="0" fontId="9" fillId="0" borderId="58" xfId="1" applyFont="1" applyBorder="1" applyAlignment="1" applyProtection="1">
      <alignment horizontal="left" vertical="center"/>
    </xf>
    <xf numFmtId="0" fontId="9" fillId="0" borderId="2" xfId="1" applyFont="1" applyBorder="1" applyAlignment="1" applyProtection="1">
      <alignment horizontal="left" vertical="center"/>
    </xf>
    <xf numFmtId="0" fontId="9" fillId="0" borderId="3" xfId="1" applyFont="1" applyBorder="1" applyAlignment="1" applyProtection="1">
      <alignment horizontal="left" vertical="center"/>
    </xf>
    <xf numFmtId="0" fontId="9" fillId="0" borderId="4" xfId="1" applyFont="1" applyBorder="1" applyAlignment="1" applyProtection="1">
      <alignment horizontal="left" vertical="center"/>
    </xf>
    <xf numFmtId="0" fontId="9" fillId="0" borderId="30" xfId="1" applyFont="1" applyBorder="1" applyAlignment="1" applyProtection="1">
      <alignment horizontal="left" vertical="center"/>
    </xf>
    <xf numFmtId="0" fontId="9" fillId="0" borderId="3" xfId="1" applyNumberFormat="1" applyFont="1" applyFill="1" applyBorder="1" applyAlignment="1" applyProtection="1">
      <alignment horizontal="center" vertical="center"/>
    </xf>
    <xf numFmtId="0" fontId="10" fillId="0" borderId="0" xfId="1" applyFont="1" applyAlignment="1" applyProtection="1">
      <alignment horizontal="center" vertical="center"/>
    </xf>
    <xf numFmtId="0" fontId="9" fillId="0" borderId="0" xfId="1" applyFont="1" applyBorder="1" applyAlignment="1" applyProtection="1">
      <alignment horizontal="center" vertical="center" wrapText="1"/>
    </xf>
    <xf numFmtId="0" fontId="9" fillId="0" borderId="0" xfId="1" applyFont="1" applyBorder="1" applyAlignment="1" applyProtection="1">
      <alignment horizontal="center" vertical="center"/>
    </xf>
    <xf numFmtId="0" fontId="9" fillId="0" borderId="0" xfId="1" applyNumberFormat="1" applyFont="1" applyFill="1" applyBorder="1" applyAlignment="1" applyProtection="1">
      <alignment horizontal="center" vertical="center"/>
    </xf>
    <xf numFmtId="0" fontId="9" fillId="3" borderId="17" xfId="1" applyFont="1" applyFill="1" applyBorder="1" applyAlignment="1" applyProtection="1">
      <alignment horizontal="left" vertical="center" shrinkToFit="1"/>
      <protection locked="0"/>
    </xf>
    <xf numFmtId="0" fontId="9" fillId="3" borderId="5" xfId="1" applyFont="1" applyFill="1" applyBorder="1" applyAlignment="1" applyProtection="1">
      <alignment horizontal="left" vertical="center" shrinkToFit="1"/>
      <protection locked="0"/>
    </xf>
    <xf numFmtId="0" fontId="9" fillId="3" borderId="6" xfId="1" applyFont="1" applyFill="1" applyBorder="1" applyAlignment="1" applyProtection="1">
      <alignment horizontal="left" vertical="center" shrinkToFit="1"/>
      <protection locked="0"/>
    </xf>
    <xf numFmtId="0" fontId="9" fillId="3" borderId="30" xfId="1" applyFont="1" applyFill="1" applyBorder="1" applyAlignment="1" applyProtection="1">
      <alignment horizontal="left" vertical="center" shrinkToFit="1"/>
      <protection locked="0"/>
    </xf>
    <xf numFmtId="49" fontId="9" fillId="3" borderId="35" xfId="3" applyNumberFormat="1" applyFont="1" applyFill="1" applyBorder="1" applyAlignment="1" applyProtection="1">
      <alignment horizontal="center" vertical="center"/>
      <protection locked="0"/>
    </xf>
    <xf numFmtId="0" fontId="9" fillId="0" borderId="0" xfId="1" applyFont="1" applyAlignment="1" applyProtection="1">
      <alignment horizontal="center" vertical="center"/>
    </xf>
    <xf numFmtId="0" fontId="61" fillId="0" borderId="0" xfId="5" applyFont="1" applyAlignment="1" applyProtection="1">
      <alignment horizontal="right" vertical="center"/>
    </xf>
    <xf numFmtId="0" fontId="9" fillId="0" borderId="30" xfId="1" applyFont="1" applyBorder="1" applyAlignment="1" applyProtection="1">
      <alignment horizontal="center" vertical="center" textRotation="255"/>
    </xf>
    <xf numFmtId="0" fontId="2" fillId="4" borderId="0" xfId="0" applyFont="1" applyFill="1" applyAlignment="1" applyProtection="1">
      <alignment horizontal="center" vertical="center"/>
    </xf>
    <xf numFmtId="0" fontId="2" fillId="4" borderId="0" xfId="0" applyFont="1" applyFill="1" applyAlignment="1" applyProtection="1">
      <alignment horizontal="left" vertical="center" shrinkToFit="1"/>
    </xf>
    <xf numFmtId="0" fontId="2" fillId="2" borderId="0" xfId="0" applyFont="1" applyFill="1" applyAlignment="1" applyProtection="1">
      <alignment horizontal="left" vertical="top" wrapText="1"/>
    </xf>
    <xf numFmtId="38" fontId="2" fillId="4" borderId="26" xfId="3" applyFont="1" applyFill="1" applyBorder="1" applyAlignment="1" applyProtection="1">
      <alignment horizontal="right" vertical="center" shrinkToFit="1"/>
    </xf>
    <xf numFmtId="38" fontId="2" fillId="4" borderId="5" xfId="3" applyFont="1" applyFill="1" applyBorder="1" applyAlignment="1" applyProtection="1">
      <alignment horizontal="right" vertical="center" shrinkToFit="1"/>
    </xf>
    <xf numFmtId="38" fontId="2" fillId="4" borderId="43" xfId="3" applyFont="1" applyFill="1" applyBorder="1" applyAlignment="1" applyProtection="1">
      <alignment horizontal="right" vertical="center" shrinkToFit="1"/>
    </xf>
    <xf numFmtId="38" fontId="2" fillId="4" borderId="12" xfId="3" applyFont="1" applyFill="1" applyBorder="1" applyAlignment="1" applyProtection="1">
      <alignment vertical="center"/>
    </xf>
    <xf numFmtId="38" fontId="2" fillId="4" borderId="8" xfId="3" applyFont="1" applyFill="1" applyBorder="1" applyAlignment="1" applyProtection="1">
      <alignment horizontal="right" vertical="center" shrinkToFit="1"/>
    </xf>
    <xf numFmtId="38" fontId="2" fillId="4" borderId="11" xfId="3" applyFont="1" applyFill="1" applyBorder="1" applyAlignment="1" applyProtection="1">
      <alignment horizontal="right" vertical="center" shrinkToFit="1"/>
    </xf>
    <xf numFmtId="0" fontId="2" fillId="4" borderId="26" xfId="0" applyFont="1" applyFill="1" applyBorder="1" applyAlignment="1" applyProtection="1">
      <alignment horizontal="center" vertical="center"/>
    </xf>
    <xf numFmtId="0" fontId="2" fillId="2" borderId="0" xfId="0" applyFont="1" applyFill="1" applyAlignment="1" applyProtection="1">
      <alignment horizontal="center" vertical="center" shrinkToFit="1"/>
    </xf>
    <xf numFmtId="0" fontId="2" fillId="4" borderId="17" xfId="0" applyFont="1" applyFill="1" applyBorder="1" applyAlignment="1" applyProtection="1">
      <alignment horizontal="center" vertical="center"/>
    </xf>
    <xf numFmtId="0" fontId="2" fillId="4" borderId="39"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4" fillId="2" borderId="55" xfId="0" applyFont="1" applyFill="1" applyBorder="1" applyAlignment="1" applyProtection="1">
      <alignment horizontal="center" vertical="center"/>
    </xf>
    <xf numFmtId="182" fontId="2" fillId="4" borderId="17" xfId="0" applyNumberFormat="1" applyFont="1" applyFill="1" applyBorder="1" applyAlignment="1" applyProtection="1">
      <alignment horizontal="center" vertical="center" shrinkToFit="1"/>
    </xf>
    <xf numFmtId="182" fontId="2" fillId="4" borderId="39" xfId="0" applyNumberFormat="1" applyFont="1" applyFill="1" applyBorder="1" applyAlignment="1" applyProtection="1">
      <alignment horizontal="center" vertical="center" shrinkToFit="1"/>
    </xf>
    <xf numFmtId="0" fontId="3" fillId="2" borderId="0" xfId="0" applyFont="1" applyFill="1" applyAlignment="1" applyProtection="1">
      <alignment horizontal="right" vertical="center"/>
    </xf>
    <xf numFmtId="0" fontId="3" fillId="4" borderId="0" xfId="0" applyFont="1" applyFill="1" applyAlignment="1" applyProtection="1">
      <alignment horizontal="center" vertical="center"/>
    </xf>
    <xf numFmtId="0" fontId="2" fillId="2" borderId="25"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2" fillId="0" borderId="0" xfId="0" quotePrefix="1" applyFont="1" applyAlignment="1" applyProtection="1">
      <alignment horizontal="center" vertical="center" shrinkToFit="1"/>
    </xf>
    <xf numFmtId="0" fontId="2" fillId="0" borderId="0" xfId="0" applyFont="1" applyAlignment="1" applyProtection="1">
      <alignment horizontal="center" vertical="center" shrinkToFit="1"/>
    </xf>
    <xf numFmtId="38" fontId="2" fillId="4" borderId="25" xfId="0" applyNumberFormat="1"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38" fontId="2" fillId="4" borderId="7" xfId="3" applyFont="1" applyFill="1" applyBorder="1" applyAlignment="1" applyProtection="1">
      <alignment vertical="center"/>
    </xf>
    <xf numFmtId="0" fontId="11" fillId="0" borderId="30" xfId="0" applyFont="1" applyBorder="1" applyAlignment="1" applyProtection="1">
      <alignment horizontal="center" vertical="center" wrapText="1"/>
    </xf>
    <xf numFmtId="0" fontId="11" fillId="0" borderId="59" xfId="0" applyFont="1" applyBorder="1" applyAlignment="1" applyProtection="1">
      <alignment horizontal="left" vertical="center" wrapText="1"/>
    </xf>
    <xf numFmtId="0" fontId="11" fillId="0" borderId="57" xfId="0" applyFont="1" applyBorder="1" applyAlignment="1" applyProtection="1">
      <alignment horizontal="left" vertical="center" wrapText="1"/>
    </xf>
    <xf numFmtId="0" fontId="11" fillId="4" borderId="37"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4" borderId="58" xfId="0" applyNumberFormat="1" applyFont="1" applyFill="1" applyBorder="1" applyAlignment="1" applyProtection="1">
      <alignment horizontal="center" vertical="center" wrapText="1"/>
    </xf>
    <xf numFmtId="0" fontId="11" fillId="4" borderId="2" xfId="0" applyNumberFormat="1" applyFont="1" applyFill="1" applyBorder="1" applyAlignment="1" applyProtection="1">
      <alignment horizontal="center" vertical="center" wrapText="1"/>
    </xf>
    <xf numFmtId="0" fontId="11" fillId="4" borderId="3" xfId="0" applyNumberFormat="1" applyFont="1" applyFill="1" applyBorder="1" applyAlignment="1" applyProtection="1">
      <alignment horizontal="center" vertical="center" wrapText="1"/>
    </xf>
    <xf numFmtId="0" fontId="11" fillId="4" borderId="4" xfId="0" applyNumberFormat="1" applyFont="1" applyFill="1" applyBorder="1" applyAlignment="1" applyProtection="1">
      <alignment horizontal="center" vertical="center" wrapText="1"/>
    </xf>
    <xf numFmtId="0" fontId="11" fillId="0" borderId="0" xfId="0" applyFont="1" applyAlignment="1" applyProtection="1">
      <alignment horizontal="left" vertical="center" wrapText="1" indent="1"/>
    </xf>
    <xf numFmtId="0" fontId="37" fillId="0" borderId="0" xfId="0" applyFont="1" applyAlignment="1" applyProtection="1">
      <alignment horizontal="left" vertical="center" wrapText="1"/>
    </xf>
    <xf numFmtId="0" fontId="37" fillId="0" borderId="55" xfId="0" applyFont="1" applyBorder="1" applyAlignment="1" applyProtection="1">
      <alignment horizontal="left" vertical="center" wrapText="1"/>
    </xf>
    <xf numFmtId="0" fontId="11" fillId="0" borderId="0" xfId="0" applyFont="1" applyAlignment="1" applyProtection="1">
      <alignment horizontal="left" vertical="center" wrapText="1" indent="2"/>
    </xf>
    <xf numFmtId="0" fontId="39" fillId="4" borderId="0" xfId="0" applyFont="1" applyFill="1" applyAlignment="1" applyProtection="1">
      <alignment horizontal="center" vertical="center" wrapText="1"/>
    </xf>
    <xf numFmtId="0" fontId="11" fillId="4" borderId="0" xfId="0" applyFont="1" applyFill="1" applyAlignment="1" applyProtection="1">
      <alignment horizontal="center" vertical="center" shrinkToFit="1"/>
    </xf>
    <xf numFmtId="0" fontId="11" fillId="4" borderId="38" xfId="0" applyFont="1" applyFill="1" applyBorder="1" applyAlignment="1" applyProtection="1">
      <alignment horizontal="center" vertical="center" shrinkToFit="1"/>
    </xf>
    <xf numFmtId="0" fontId="11" fillId="4" borderId="0" xfId="0" applyFont="1" applyFill="1" applyAlignment="1" applyProtection="1">
      <alignment horizontal="left" vertical="center" shrinkToFit="1"/>
    </xf>
    <xf numFmtId="0" fontId="11" fillId="4" borderId="0" xfId="0" applyFont="1" applyFill="1" applyBorder="1" applyAlignment="1" applyProtection="1">
      <alignment horizontal="center" vertical="center"/>
    </xf>
    <xf numFmtId="0" fontId="11" fillId="0" borderId="0" xfId="0" applyFont="1" applyAlignment="1" applyProtection="1">
      <alignment vertical="center"/>
    </xf>
    <xf numFmtId="0" fontId="11" fillId="0" borderId="55" xfId="0" applyFont="1" applyBorder="1" applyAlignment="1" applyProtection="1">
      <alignment vertical="center"/>
    </xf>
    <xf numFmtId="0" fontId="36" fillId="0" borderId="38" xfId="0" applyFont="1" applyBorder="1" applyAlignment="1" applyProtection="1">
      <alignment horizontal="left" vertical="center" indent="2"/>
    </xf>
    <xf numFmtId="0" fontId="36" fillId="0" borderId="0" xfId="0" applyFont="1" applyAlignment="1" applyProtection="1">
      <alignment horizontal="left" vertical="center" indent="2"/>
    </xf>
    <xf numFmtId="0" fontId="36" fillId="0" borderId="55" xfId="0" applyFont="1" applyBorder="1" applyAlignment="1" applyProtection="1">
      <alignment horizontal="left" vertical="center" indent="2"/>
    </xf>
    <xf numFmtId="0" fontId="36" fillId="0" borderId="0" xfId="0" applyFont="1" applyAlignment="1" applyProtection="1">
      <alignment horizontal="right" vertical="center"/>
    </xf>
    <xf numFmtId="0" fontId="36" fillId="0" borderId="55" xfId="0" applyFont="1" applyBorder="1" applyAlignment="1" applyProtection="1">
      <alignment horizontal="right" vertical="center"/>
    </xf>
    <xf numFmtId="0" fontId="9" fillId="8" borderId="0" xfId="1" applyFont="1" applyFill="1" applyAlignment="1" applyProtection="1">
      <alignment horizontal="center" vertical="center"/>
      <protection locked="0"/>
    </xf>
    <xf numFmtId="38" fontId="12" fillId="8" borderId="3" xfId="3" applyFont="1" applyFill="1" applyBorder="1" applyAlignment="1" applyProtection="1">
      <alignment horizontal="center" vertical="center"/>
      <protection locked="0"/>
    </xf>
    <xf numFmtId="176" fontId="12" fillId="8" borderId="0" xfId="2" applyNumberFormat="1" applyFont="1" applyFill="1" applyBorder="1" applyAlignment="1" applyProtection="1">
      <alignment horizontal="center" vertical="center"/>
      <protection locked="0"/>
    </xf>
    <xf numFmtId="0" fontId="18" fillId="8" borderId="0" xfId="1" applyFont="1" applyFill="1" applyAlignment="1">
      <alignment horizontal="center" vertical="center"/>
    </xf>
    <xf numFmtId="0" fontId="9" fillId="8" borderId="0" xfId="1" applyFont="1" applyFill="1" applyAlignment="1">
      <alignment horizontal="left" vertical="center"/>
    </xf>
    <xf numFmtId="0" fontId="9" fillId="8" borderId="3" xfId="1" applyFont="1" applyFill="1" applyBorder="1" applyAlignment="1">
      <alignment horizontal="center" vertical="center"/>
    </xf>
    <xf numFmtId="0" fontId="9" fillId="8" borderId="3" xfId="1" applyFont="1" applyFill="1" applyBorder="1" applyAlignment="1">
      <alignment horizontal="center" vertical="center" shrinkToFit="1"/>
    </xf>
    <xf numFmtId="176" fontId="12" fillId="8" borderId="3" xfId="2" applyNumberFormat="1" applyFont="1" applyFill="1" applyBorder="1" applyAlignment="1" applyProtection="1">
      <alignment horizontal="center" vertical="center"/>
      <protection locked="0"/>
    </xf>
    <xf numFmtId="176" fontId="12" fillId="8" borderId="3" xfId="2" applyNumberFormat="1" applyFont="1" applyFill="1" applyBorder="1" applyAlignment="1">
      <alignment horizontal="center" vertical="center"/>
    </xf>
    <xf numFmtId="176" fontId="12" fillId="8" borderId="0" xfId="2" applyNumberFormat="1" applyFont="1" applyFill="1" applyBorder="1" applyAlignment="1">
      <alignment horizontal="center" vertical="center"/>
    </xf>
    <xf numFmtId="10" fontId="9" fillId="8" borderId="3" xfId="4" applyNumberFormat="1" applyFont="1" applyFill="1" applyBorder="1" applyAlignment="1">
      <alignment horizontal="center" vertical="center"/>
    </xf>
    <xf numFmtId="179" fontId="9" fillId="8" borderId="0" xfId="4" applyNumberFormat="1" applyFont="1" applyFill="1" applyBorder="1" applyAlignment="1">
      <alignment horizontal="center" vertical="center"/>
    </xf>
    <xf numFmtId="0" fontId="14" fillId="2" borderId="0" xfId="0" applyFont="1" applyFill="1" applyAlignment="1">
      <alignment horizontal="center" vertical="center"/>
    </xf>
    <xf numFmtId="0" fontId="14" fillId="2" borderId="55"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39" xfId="0" applyNumberFormat="1" applyFont="1" applyFill="1" applyBorder="1" applyAlignment="1">
      <alignment horizontal="center" vertical="center" shrinkToFit="1"/>
    </xf>
    <xf numFmtId="0" fontId="3" fillId="2" borderId="0" xfId="0" applyFont="1" applyFill="1" applyAlignment="1">
      <alignment horizontal="right" vertical="center"/>
    </xf>
    <xf numFmtId="0" fontId="3" fillId="0" borderId="0" xfId="0" applyFont="1" applyFill="1" applyAlignment="1" applyProtection="1">
      <alignment horizontal="center" vertical="center"/>
      <protection locked="0"/>
    </xf>
    <xf numFmtId="0" fontId="3" fillId="0" borderId="0" xfId="0" applyFont="1" applyAlignment="1">
      <alignment horizontal="left" vertical="center"/>
    </xf>
    <xf numFmtId="0" fontId="2" fillId="2" borderId="0" xfId="0" applyFont="1" applyFill="1" applyAlignment="1">
      <alignment horizontal="center" vertical="center" shrinkToFit="1"/>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38" fontId="2" fillId="3" borderId="1" xfId="3" applyFont="1" applyFill="1" applyBorder="1" applyAlignment="1" applyProtection="1">
      <alignment horizontal="right" vertical="center" shrinkToFit="1"/>
      <protection locked="0"/>
    </xf>
    <xf numFmtId="0" fontId="14" fillId="3" borderId="30" xfId="0" applyFont="1" applyFill="1" applyBorder="1" applyAlignment="1">
      <alignment horizontal="center" vertical="center" shrinkToFit="1"/>
    </xf>
    <xf numFmtId="38" fontId="2" fillId="3" borderId="7" xfId="3" applyFont="1" applyFill="1" applyBorder="1" applyAlignment="1">
      <alignment vertical="center"/>
    </xf>
    <xf numFmtId="38" fontId="2" fillId="4" borderId="3" xfId="3" applyFont="1" applyFill="1" applyBorder="1" applyAlignment="1">
      <alignment vertical="center"/>
    </xf>
    <xf numFmtId="38" fontId="2" fillId="3" borderId="5" xfId="3" applyFont="1" applyFill="1" applyBorder="1" applyAlignment="1" applyProtection="1">
      <alignment horizontal="right" vertical="center" shrinkToFit="1"/>
      <protection locked="0"/>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3" borderId="3" xfId="3" applyFont="1" applyFill="1" applyBorder="1" applyAlignment="1" applyProtection="1">
      <alignment horizontal="right" vertical="center" shrinkToFit="1"/>
      <protection locked="0"/>
    </xf>
    <xf numFmtId="176" fontId="2" fillId="3" borderId="5" xfId="3" applyNumberFormat="1"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38" fontId="2" fillId="4" borderId="1" xfId="3" applyFont="1" applyFill="1" applyBorder="1" applyAlignment="1">
      <alignment horizontal="right" vertical="center" shrinkToFit="1"/>
    </xf>
    <xf numFmtId="0" fontId="3" fillId="0" borderId="12" xfId="0" applyFont="1" applyBorder="1" applyAlignment="1">
      <alignment horizontal="center" vertical="center"/>
    </xf>
    <xf numFmtId="38" fontId="2" fillId="3" borderId="5" xfId="3" applyFont="1" applyFill="1" applyBorder="1" applyAlignment="1" applyProtection="1">
      <alignment vertical="center" shrinkToFit="1"/>
      <protection locked="0"/>
    </xf>
    <xf numFmtId="0" fontId="3" fillId="5"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38" fontId="2" fillId="4" borderId="1" xfId="3" applyFont="1" applyFill="1" applyBorder="1" applyAlignment="1">
      <alignment vertical="center" shrinkToFit="1"/>
    </xf>
    <xf numFmtId="38" fontId="2" fillId="3" borderId="0" xfId="3" applyFont="1" applyFill="1" applyBorder="1" applyAlignment="1" applyProtection="1">
      <alignment vertical="center" shrinkToFit="1"/>
      <protection locked="0"/>
    </xf>
    <xf numFmtId="38" fontId="2" fillId="3" borderId="5" xfId="3" applyNumberFormat="1" applyFont="1" applyFill="1" applyBorder="1" applyAlignment="1" applyProtection="1">
      <alignment horizontal="right" vertical="center" shrinkToFit="1"/>
      <protection locked="0"/>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3" fillId="3" borderId="0" xfId="0" applyFont="1" applyFill="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7" xfId="3" applyFont="1" applyFill="1" applyBorder="1" applyAlignment="1">
      <alignment vertical="center"/>
    </xf>
    <xf numFmtId="0" fontId="2" fillId="0" borderId="0" xfId="0" applyFont="1" applyAlignment="1">
      <alignment horizontal="left" vertical="center" shrinkToFit="1"/>
    </xf>
    <xf numFmtId="0" fontId="2" fillId="0" borderId="3" xfId="0" applyFont="1" applyBorder="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38" fontId="2" fillId="4" borderId="5" xfId="3" applyFont="1" applyFill="1" applyBorder="1" applyAlignment="1">
      <alignment horizontal="right" vertical="center" shrinkToFit="1"/>
    </xf>
    <xf numFmtId="38" fontId="2" fillId="4" borderId="1" xfId="3" applyFont="1" applyFill="1" applyBorder="1" applyAlignment="1">
      <alignment horizontal="right" vertical="center"/>
    </xf>
    <xf numFmtId="0" fontId="22" fillId="4" borderId="5" xfId="0" applyFont="1" applyFill="1" applyBorder="1" applyAlignment="1">
      <alignment horizontal="center" vertical="center" shrinkToFit="1"/>
    </xf>
    <xf numFmtId="0" fontId="24" fillId="0" borderId="25" xfId="0" applyFont="1" applyBorder="1" applyAlignment="1">
      <alignment horizontal="center" vertical="center"/>
    </xf>
    <xf numFmtId="0" fontId="24" fillId="0" borderId="26" xfId="0" applyFont="1" applyBorder="1" applyAlignment="1">
      <alignment horizontal="center" vertical="center"/>
    </xf>
    <xf numFmtId="183" fontId="2" fillId="4" borderId="3" xfId="0" applyNumberFormat="1" applyFont="1" applyFill="1" applyBorder="1" applyAlignment="1">
      <alignment horizontal="right" vertical="center"/>
    </xf>
    <xf numFmtId="38" fontId="2" fillId="4" borderId="3" xfId="3"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0" fontId="2" fillId="3" borderId="17"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30" xfId="0" applyFont="1" applyFill="1" applyBorder="1" applyAlignment="1">
      <alignment horizontal="center" vertical="center"/>
    </xf>
    <xf numFmtId="0" fontId="2" fillId="2" borderId="0" xfId="0" applyFont="1" applyFill="1" applyAlignment="1">
      <alignment horizontal="center" vertical="center"/>
    </xf>
    <xf numFmtId="0" fontId="2" fillId="2" borderId="55" xfId="0" applyFont="1" applyFill="1" applyBorder="1" applyAlignment="1">
      <alignment horizontal="center" vertical="center"/>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3" borderId="0" xfId="3" applyFont="1" applyFill="1" applyAlignment="1" applyProtection="1">
      <alignment horizontal="right" vertical="center" shrinkToFit="1"/>
      <protection locked="0"/>
    </xf>
    <xf numFmtId="176" fontId="2" fillId="4" borderId="48" xfId="3" applyNumberFormat="1" applyFont="1" applyFill="1" applyBorder="1" applyAlignment="1" applyProtection="1">
      <alignment horizontal="right" vertical="center" shrinkToFit="1"/>
    </xf>
    <xf numFmtId="0" fontId="2" fillId="3" borderId="53"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3" borderId="0" xfId="0" applyFont="1" applyFill="1" applyAlignment="1" applyProtection="1">
      <alignment horizontal="left" vertical="top" wrapText="1" shrinkToFit="1"/>
      <protection locked="0"/>
    </xf>
    <xf numFmtId="38" fontId="2" fillId="4" borderId="0" xfId="3" applyFont="1" applyFill="1" applyBorder="1" applyAlignment="1" applyProtection="1">
      <alignment horizontal="right" vertical="center" shrinkToFit="1"/>
    </xf>
    <xf numFmtId="0" fontId="3" fillId="2" borderId="12" xfId="0" applyFont="1" applyFill="1" applyBorder="1" applyAlignment="1">
      <alignment horizontal="left" vertical="center"/>
    </xf>
    <xf numFmtId="176" fontId="2" fillId="4" borderId="48" xfId="3" applyNumberFormat="1"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8"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protection locked="0"/>
    </xf>
    <xf numFmtId="38" fontId="14" fillId="4" borderId="1" xfId="3"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protection locked="0"/>
    </xf>
    <xf numFmtId="38" fontId="2" fillId="4" borderId="12" xfId="3" applyFont="1" applyFill="1" applyBorder="1" applyAlignment="1">
      <alignment horizontal="right" vertical="center" shrinkToFit="1"/>
    </xf>
    <xf numFmtId="38" fontId="14" fillId="4" borderId="5" xfId="3" applyFont="1" applyFill="1" applyBorder="1" applyAlignment="1">
      <alignment horizontal="right" vertical="center" shrinkToFit="1"/>
    </xf>
    <xf numFmtId="0" fontId="2" fillId="4" borderId="5" xfId="0" applyFont="1" applyFill="1" applyBorder="1" applyAlignment="1">
      <alignment horizontal="center" vertical="center"/>
    </xf>
    <xf numFmtId="0" fontId="2" fillId="2" borderId="3" xfId="0" applyFont="1" applyFill="1" applyBorder="1" applyAlignment="1">
      <alignment vertical="center"/>
    </xf>
    <xf numFmtId="0" fontId="2" fillId="2" borderId="3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5" xfId="0" applyFont="1" applyFill="1" applyBorder="1" applyAlignment="1">
      <alignment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5" xfId="3" applyFont="1" applyFill="1" applyBorder="1" applyAlignment="1" applyProtection="1">
      <alignment vertical="center"/>
      <protection locked="0"/>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 fillId="0" borderId="33" xfId="0" applyFont="1" applyBorder="1" applyAlignment="1">
      <alignment horizontal="right" vertical="center"/>
    </xf>
    <xf numFmtId="0" fontId="2" fillId="0" borderId="11" xfId="0" applyFont="1" applyBorder="1" applyAlignment="1">
      <alignment horizontal="right" vertical="center"/>
    </xf>
    <xf numFmtId="0" fontId="2" fillId="0" borderId="51" xfId="0" applyFont="1" applyBorder="1" applyAlignment="1">
      <alignment horizontal="right" vertical="center"/>
    </xf>
    <xf numFmtId="38" fontId="2" fillId="4" borderId="33" xfId="3" applyFont="1" applyFill="1" applyBorder="1" applyAlignment="1">
      <alignment horizontal="right" vertical="center" shrinkToFit="1"/>
    </xf>
    <xf numFmtId="0" fontId="2" fillId="4" borderId="5" xfId="0" applyFont="1" applyFill="1" applyBorder="1" applyAlignment="1" applyProtection="1">
      <alignment horizontal="center" vertical="center"/>
      <protection locked="0"/>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38" fontId="2" fillId="4" borderId="17" xfId="3" applyFont="1" applyFill="1" applyBorder="1" applyAlignment="1">
      <alignment horizontal="center" vertical="center" shrinkToFit="1"/>
    </xf>
    <xf numFmtId="38" fontId="2" fillId="4" borderId="5" xfId="3" applyFont="1" applyFill="1" applyBorder="1" applyAlignment="1">
      <alignment horizontal="center" vertical="center" shrinkToFi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38" fontId="2" fillId="4" borderId="17" xfId="3" applyFont="1" applyFill="1" applyBorder="1" applyAlignment="1">
      <alignment horizontal="right" vertical="center"/>
    </xf>
    <xf numFmtId="38" fontId="2" fillId="4" borderId="5" xfId="3" applyFont="1" applyFill="1" applyBorder="1" applyAlignment="1">
      <alignment horizontal="right" vertical="center"/>
    </xf>
    <xf numFmtId="38" fontId="2" fillId="4" borderId="17" xfId="3" applyFont="1" applyFill="1" applyBorder="1" applyAlignment="1">
      <alignment horizontal="right" vertical="center" shrinkToFit="1"/>
    </xf>
    <xf numFmtId="0" fontId="2" fillId="0" borderId="3" xfId="0" applyFont="1" applyBorder="1" applyAlignment="1">
      <alignment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shrinkToFit="1"/>
      <protection locked="0"/>
    </xf>
    <xf numFmtId="38" fontId="2" fillId="3" borderId="5" xfId="3" applyFont="1" applyFill="1" applyBorder="1" applyAlignment="1" applyProtection="1">
      <alignment horizontal="center" vertical="center" shrinkToFit="1"/>
      <protection locked="0"/>
    </xf>
    <xf numFmtId="0" fontId="2" fillId="0" borderId="5" xfId="0" applyFont="1" applyBorder="1" applyAlignment="1">
      <alignment vertical="center"/>
    </xf>
    <xf numFmtId="0" fontId="2" fillId="3" borderId="17"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cellStyle name="標準" xfId="0" builtinId="0"/>
    <cellStyle name="標準 2" xfId="1"/>
  </cellStyles>
  <dxfs count="22">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2" tint="-0.499984740745262"/>
        </patternFill>
      </fill>
    </dxf>
    <dxf>
      <font>
        <color rgb="FFFF0000"/>
      </font>
    </dxf>
    <dxf>
      <font>
        <color rgb="FFFF0000"/>
      </font>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CC"/>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fmlaLink="$AG$18" noThreeD="1"/>
</file>

<file path=xl/ctrlProps/ctrlProp10.xml><?xml version="1.0" encoding="utf-8"?>
<formControlPr xmlns="http://schemas.microsoft.com/office/spreadsheetml/2009/9/main" objectType="CheckBox" fmlaLink="$AJ$118" lockText="1" noThreeD="1"/>
</file>

<file path=xl/ctrlProps/ctrlProp11.xml><?xml version="1.0" encoding="utf-8"?>
<formControlPr xmlns="http://schemas.microsoft.com/office/spreadsheetml/2009/9/main" objectType="CheckBox" fmlaLink="$AI$139" lockText="1" noThreeD="1"/>
</file>

<file path=xl/ctrlProps/ctrlProp12.xml><?xml version="1.0" encoding="utf-8"?>
<formControlPr xmlns="http://schemas.microsoft.com/office/spreadsheetml/2009/9/main" objectType="CheckBox" fmlaLink="$AI$141" lockText="1" noThreeD="1"/>
</file>

<file path=xl/ctrlProps/ctrlProp13.xml><?xml version="1.0" encoding="utf-8"?>
<formControlPr xmlns="http://schemas.microsoft.com/office/spreadsheetml/2009/9/main" objectType="CheckBox" fmlaLink="$AI$140" lockText="1" noThreeD="1"/>
</file>

<file path=xl/ctrlProps/ctrlProp14.xml><?xml version="1.0" encoding="utf-8"?>
<formControlPr xmlns="http://schemas.microsoft.com/office/spreadsheetml/2009/9/main" objectType="Radio" firstButton="1" fmlaLink="$AK$9"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checked="Checked" fmlaLink="$AI$27" lockText="1" noThreeD="1"/>
</file>

<file path=xl/ctrlProps/ctrlProp17.xml><?xml version="1.0" encoding="utf-8"?>
<formControlPr xmlns="http://schemas.microsoft.com/office/spreadsheetml/2009/9/main" objectType="CheckBox" fmlaLink="$AJ$115" lockText="1" noThreeD="1"/>
</file>

<file path=xl/ctrlProps/ctrlProp18.xml><?xml version="1.0" encoding="utf-8"?>
<formControlPr xmlns="http://schemas.microsoft.com/office/spreadsheetml/2009/9/main" objectType="CheckBox" fmlaLink="$AJ$117" lockText="1" noThreeD="1"/>
</file>

<file path=xl/ctrlProps/ctrlProp19.xml><?xml version="1.0" encoding="utf-8"?>
<formControlPr xmlns="http://schemas.microsoft.com/office/spreadsheetml/2009/9/main" objectType="CheckBox" fmlaLink="$AJ$116" lockText="1" noThreeD="1"/>
</file>

<file path=xl/ctrlProps/ctrlProp2.xml><?xml version="1.0" encoding="utf-8"?>
<formControlPr xmlns="http://schemas.microsoft.com/office/spreadsheetml/2009/9/main" objectType="CheckBox" fmlaLink="$AG$17" noThreeD="1"/>
</file>

<file path=xl/ctrlProps/ctrlProp20.xml><?xml version="1.0" encoding="utf-8"?>
<formControlPr xmlns="http://schemas.microsoft.com/office/spreadsheetml/2009/9/main" objectType="CheckBox" fmlaLink="$AJ$147" lockText="1" noThreeD="1"/>
</file>

<file path=xl/ctrlProps/ctrlProp21.xml><?xml version="1.0" encoding="utf-8"?>
<formControlPr xmlns="http://schemas.microsoft.com/office/spreadsheetml/2009/9/main" objectType="CheckBox" fmlaLink="$AJ$149" lockText="1" noThreeD="1"/>
</file>

<file path=xl/ctrlProps/ctrlProp22.xml><?xml version="1.0" encoding="utf-8"?>
<formControlPr xmlns="http://schemas.microsoft.com/office/spreadsheetml/2009/9/main" objectType="CheckBox" fmlaLink="$AJ$148" lockText="1" noThreeD="1"/>
</file>

<file path=xl/ctrlProps/ctrlProp23.xml><?xml version="1.0" encoding="utf-8"?>
<formControlPr xmlns="http://schemas.microsoft.com/office/spreadsheetml/2009/9/main" objectType="CheckBox" fmlaLink="$AJ$143" lockText="1" noThreeD="1"/>
</file>

<file path=xl/ctrlProps/ctrlProp24.xml><?xml version="1.0" encoding="utf-8"?>
<formControlPr xmlns="http://schemas.microsoft.com/office/spreadsheetml/2009/9/main" objectType="CheckBox" fmlaLink="$AJ$145" lockText="1" noThreeD="1"/>
</file>

<file path=xl/ctrlProps/ctrlProp25.xml><?xml version="1.0" encoding="utf-8"?>
<formControlPr xmlns="http://schemas.microsoft.com/office/spreadsheetml/2009/9/main" objectType="CheckBox" fmlaLink="$AJ$144" lockText="1" noThreeD="1"/>
</file>

<file path=xl/ctrlProps/ctrlProp26.xml><?xml version="1.0" encoding="utf-8"?>
<formControlPr xmlns="http://schemas.microsoft.com/office/spreadsheetml/2009/9/main" objectType="Radio" firstButton="1" fmlaLink="$AJ$9"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G$6" lockText="1" noThreeD="1"/>
</file>

<file path=xl/ctrlProps/ctrlProp30.xml><?xml version="1.0" encoding="utf-8"?>
<formControlPr xmlns="http://schemas.microsoft.com/office/spreadsheetml/2009/9/main" objectType="Radio" firstButton="1" fmlaLink="$AK$9"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fmlaLink="$AH$51" lockText="1" noThreeD="1"/>
</file>

<file path=xl/ctrlProps/ctrlProp33.xml><?xml version="1.0" encoding="utf-8"?>
<formControlPr xmlns="http://schemas.microsoft.com/office/spreadsheetml/2009/9/main" objectType="Radio" firstButton="1" fmlaLink="$AH$8"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fmlaLink="$AH$17" lockText="1" noThreeD="1"/>
</file>

<file path=xl/ctrlProps/ctrlProp36.xml><?xml version="1.0" encoding="utf-8"?>
<formControlPr xmlns="http://schemas.microsoft.com/office/spreadsheetml/2009/9/main" objectType="CheckBox" fmlaLink="$AH$51" lockText="1" noThreeD="1"/>
</file>

<file path=xl/ctrlProps/ctrlProp37.xml><?xml version="1.0" encoding="utf-8"?>
<formControlPr xmlns="http://schemas.microsoft.com/office/spreadsheetml/2009/9/main" objectType="Radio" firstButton="1" fmlaLink="$AH$8"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checked="Checked" fmlaLink="$AH$17" lockText="1" noThreeD="1"/>
</file>

<file path=xl/ctrlProps/ctrlProp4.xml><?xml version="1.0" encoding="utf-8"?>
<formControlPr xmlns="http://schemas.microsoft.com/office/spreadsheetml/2009/9/main" objectType="CheckBox" fmlaLink="$O$18" lockText="1" noThreeD="1"/>
</file>

<file path=xl/ctrlProps/ctrlProp40.xml><?xml version="1.0" encoding="utf-8"?>
<formControlPr xmlns="http://schemas.microsoft.com/office/spreadsheetml/2009/9/main" objectType="CheckBox" fmlaLink="$AH$51" lockText="1" noThreeD="1"/>
</file>

<file path=xl/ctrlProps/ctrlProp5.xml><?xml version="1.0" encoding="utf-8"?>
<formControlPr xmlns="http://schemas.microsoft.com/office/spreadsheetml/2009/9/main" objectType="CheckBox" fmlaLink="$O$19" lockText="1" noThreeD="1"/>
</file>

<file path=xl/ctrlProps/ctrlProp6.xml><?xml version="1.0" encoding="utf-8"?>
<formControlPr xmlns="http://schemas.microsoft.com/office/spreadsheetml/2009/9/main" objectType="CheckBox" fmlaLink="$O$20" lockText="1" noThreeD="1"/>
</file>

<file path=xl/ctrlProps/ctrlProp7.xml><?xml version="1.0" encoding="utf-8"?>
<formControlPr xmlns="http://schemas.microsoft.com/office/spreadsheetml/2009/9/main" objectType="CheckBox" fmlaLink="$O$21" lockText="1" noThreeD="1"/>
</file>

<file path=xl/ctrlProps/ctrlProp8.xml><?xml version="1.0" encoding="utf-8"?>
<formControlPr xmlns="http://schemas.microsoft.com/office/spreadsheetml/2009/9/main" objectType="CheckBox" fmlaLink="$AJ$117" lockText="1" noThreeD="1"/>
</file>

<file path=xl/ctrlProps/ctrlProp9.xml><?xml version="1.0" encoding="utf-8"?>
<formControlPr xmlns="http://schemas.microsoft.com/office/spreadsheetml/2009/9/main" objectType="CheckBox" fmlaLink="$AJ$119" lockText="1" noThreeD="1"/>
</file>

<file path=xl/drawings/drawing1.xml><?xml version="1.0" encoding="utf-8"?>
<xdr:wsDr xmlns:xdr="http://schemas.openxmlformats.org/drawingml/2006/spreadsheetDrawing" xmlns:a="http://schemas.openxmlformats.org/drawingml/2006/main">
  <xdr:twoCellAnchor>
    <xdr:from>
      <xdr:col>2</xdr:col>
      <xdr:colOff>195261</xdr:colOff>
      <xdr:row>0</xdr:row>
      <xdr:rowOff>228600</xdr:rowOff>
    </xdr:from>
    <xdr:to>
      <xdr:col>16</xdr:col>
      <xdr:colOff>145256</xdr:colOff>
      <xdr:row>2</xdr:row>
      <xdr:rowOff>211930</xdr:rowOff>
    </xdr:to>
    <xdr:grpSp>
      <xdr:nvGrpSpPr>
        <xdr:cNvPr id="4" name="グループ化 3">
          <a:extLst>
            <a:ext uri="{FF2B5EF4-FFF2-40B4-BE49-F238E27FC236}">
              <a16:creationId xmlns:a16="http://schemas.microsoft.com/office/drawing/2014/main" id="{AD3F76CC-7164-466A-9712-DD9A238022A6}"/>
            </a:ext>
          </a:extLst>
        </xdr:cNvPr>
        <xdr:cNvGrpSpPr/>
      </xdr:nvGrpSpPr>
      <xdr:grpSpPr>
        <a:xfrm>
          <a:off x="747711" y="228600"/>
          <a:ext cx="3817145" cy="992980"/>
          <a:chOff x="10929937" y="988220"/>
          <a:chExt cx="3476625" cy="809624"/>
        </a:xfrm>
      </xdr:grpSpPr>
      <xdr:sp macro="" textlink="">
        <xdr:nvSpPr>
          <xdr:cNvPr id="5" name="テキスト ボックス 4">
            <a:extLst>
              <a:ext uri="{FF2B5EF4-FFF2-40B4-BE49-F238E27FC236}">
                <a16:creationId xmlns:a16="http://schemas.microsoft.com/office/drawing/2014/main" id="{C6FAFE83-40A8-65F2-E244-F61C10417A04}"/>
              </a:ext>
            </a:extLst>
          </xdr:cNvPr>
          <xdr:cNvSpPr txBox="1"/>
        </xdr:nvSpPr>
        <xdr:spPr>
          <a:xfrm>
            <a:off x="10929937" y="988220"/>
            <a:ext cx="3476625" cy="809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6" name="大かっこ 5">
            <a:extLst>
              <a:ext uri="{FF2B5EF4-FFF2-40B4-BE49-F238E27FC236}">
                <a16:creationId xmlns:a16="http://schemas.microsoft.com/office/drawing/2014/main" id="{D9DAA322-56C6-0D62-4969-74BEBD0EED88}"/>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oneCellAnchor>
    <xdr:from>
      <xdr:col>49</xdr:col>
      <xdr:colOff>291353</xdr:colOff>
      <xdr:row>32</xdr:row>
      <xdr:rowOff>0</xdr:rowOff>
    </xdr:from>
    <xdr:ext cx="184731" cy="264560"/>
    <xdr:sp macro="" textlink="">
      <xdr:nvSpPr>
        <xdr:cNvPr id="2" name="テキスト ボックス 1">
          <a:extLst>
            <a:ext uri="{FF2B5EF4-FFF2-40B4-BE49-F238E27FC236}">
              <a16:creationId xmlns:a16="http://schemas.microsoft.com/office/drawing/2014/main" id="{F5B99120-CB1A-4438-8D71-ACE51A3B6E92}"/>
            </a:ext>
          </a:extLst>
        </xdr:cNvPr>
        <xdr:cNvSpPr txBox="1"/>
      </xdr:nvSpPr>
      <xdr:spPr>
        <a:xfrm>
          <a:off x="13121528" y="291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17</xdr:row>
          <xdr:rowOff>66675</xdr:rowOff>
        </xdr:from>
        <xdr:to>
          <xdr:col>5</xdr:col>
          <xdr:colOff>266700</xdr:colOff>
          <xdr:row>17</xdr:row>
          <xdr:rowOff>304800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0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53</xdr:col>
      <xdr:colOff>291353</xdr:colOff>
      <xdr:row>39</xdr:row>
      <xdr:rowOff>0</xdr:rowOff>
    </xdr:from>
    <xdr:ext cx="184731" cy="264560"/>
    <xdr:sp macro="" textlink="">
      <xdr:nvSpPr>
        <xdr:cNvPr id="3" name="テキスト ボックス 2">
          <a:extLst>
            <a:ext uri="{FF2B5EF4-FFF2-40B4-BE49-F238E27FC236}">
              <a16:creationId xmlns:a16="http://schemas.microsoft.com/office/drawing/2014/main" id="{98FE7D85-BC2B-41DD-A522-3AA1BFC6F238}"/>
            </a:ext>
          </a:extLst>
        </xdr:cNvPr>
        <xdr:cNvSpPr txBox="1"/>
      </xdr:nvSpPr>
      <xdr:spPr>
        <a:xfrm>
          <a:off x="13121528" y="291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16</xdr:row>
          <xdr:rowOff>66675</xdr:rowOff>
        </xdr:from>
        <xdr:to>
          <xdr:col>5</xdr:col>
          <xdr:colOff>266700</xdr:colOff>
          <xdr:row>16</xdr:row>
          <xdr:rowOff>304800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0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xdr:row>
          <xdr:rowOff>19050</xdr:rowOff>
        </xdr:from>
        <xdr:to>
          <xdr:col>2</xdr:col>
          <xdr:colOff>57150</xdr:colOff>
          <xdr:row>4</xdr:row>
          <xdr:rowOff>323850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0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53</xdr:col>
      <xdr:colOff>291353</xdr:colOff>
      <xdr:row>37</xdr:row>
      <xdr:rowOff>0</xdr:rowOff>
    </xdr:from>
    <xdr:ext cx="184731" cy="264560"/>
    <xdr:sp macro="" textlink="">
      <xdr:nvSpPr>
        <xdr:cNvPr id="7" name="テキスト ボックス 6">
          <a:extLst>
            <a:ext uri="{FF2B5EF4-FFF2-40B4-BE49-F238E27FC236}">
              <a16:creationId xmlns:a16="http://schemas.microsoft.com/office/drawing/2014/main" id="{0FEC93D3-31BC-4371-BF70-6BC1C70B8A20}"/>
            </a:ext>
          </a:extLst>
        </xdr:cNvPr>
        <xdr:cNvSpPr txBox="1"/>
      </xdr:nvSpPr>
      <xdr:spPr>
        <a:xfrm>
          <a:off x="12640723" y="147264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276225</xdr:colOff>
          <xdr:row>9</xdr:row>
          <xdr:rowOff>19050</xdr:rowOff>
        </xdr:to>
        <xdr:sp macro="" textlink="">
          <xdr:nvSpPr>
            <xdr:cNvPr id="53249" name="Option Button 1" hidden="1">
              <a:extLst>
                <a:ext uri="{63B3BB69-23CF-44E3-9099-C40C66FF867C}">
                  <a14:compatExt spid="_x0000_s53249"/>
                </a:ext>
                <a:ext uri="{FF2B5EF4-FFF2-40B4-BE49-F238E27FC236}">
                  <a16:creationId xmlns:a16="http://schemas.microsoft.com/office/drawing/2014/main" id="{00000000-0008-0000-0B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171450</xdr:rowOff>
        </xdr:from>
        <xdr:to>
          <xdr:col>2</xdr:col>
          <xdr:colOff>285750</xdr:colOff>
          <xdr:row>10</xdr:row>
          <xdr:rowOff>19050</xdr:rowOff>
        </xdr:to>
        <xdr:sp macro="" textlink="">
          <xdr:nvSpPr>
            <xdr:cNvPr id="53250" name="Option Button 2" hidden="1">
              <a:extLst>
                <a:ext uri="{63B3BB69-23CF-44E3-9099-C40C66FF867C}">
                  <a14:compatExt spid="_x0000_s53250"/>
                </a:ext>
                <a:ext uri="{FF2B5EF4-FFF2-40B4-BE49-F238E27FC236}">
                  <a16:creationId xmlns:a16="http://schemas.microsoft.com/office/drawing/2014/main" id="{00000000-0008-0000-0B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51</xdr:row>
      <xdr:rowOff>180975</xdr:rowOff>
    </xdr:from>
    <xdr:to>
      <xdr:col>32</xdr:col>
      <xdr:colOff>66675</xdr:colOff>
      <xdr:row>61</xdr:row>
      <xdr:rowOff>0</xdr:rowOff>
    </xdr:to>
    <xdr:sp macro="" textlink="">
      <xdr:nvSpPr>
        <xdr:cNvPr id="2" name="テキスト ボックス 2">
          <a:extLst>
            <a:ext uri="{FF2B5EF4-FFF2-40B4-BE49-F238E27FC236}">
              <a16:creationId xmlns:a16="http://schemas.microsoft.com/office/drawing/2014/main" id="{00000000-0008-0000-0800-000002000000}"/>
            </a:ext>
          </a:extLst>
        </xdr:cNvPr>
        <xdr:cNvSpPr txBox="1"/>
      </xdr:nvSpPr>
      <xdr:spPr>
        <a:xfrm>
          <a:off x="66675" y="10258425"/>
          <a:ext cx="8658225" cy="18192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00">
              <a:latin typeface="ＭＳ ゴシック" panose="020B0609070205080204" pitchFamily="49" charset="-128"/>
              <a:ea typeface="ＭＳ ゴシック" panose="020B0609070205080204" pitchFamily="49" charset="-128"/>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なお、定期昇給とは、毎年一定の時期を定めて、組織内の昇給制度に従って行われる昇給のことをいい、ベア等実施分と明確に区別できる場合にのみ記載すること。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28575</xdr:colOff>
      <xdr:row>147</xdr:row>
      <xdr:rowOff>28575</xdr:rowOff>
    </xdr:from>
    <xdr:to>
      <xdr:col>32</xdr:col>
      <xdr:colOff>142875</xdr:colOff>
      <xdr:row>154</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142875</xdr:colOff>
          <xdr:row>51</xdr:row>
          <xdr:rowOff>19050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B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19050</xdr:colOff>
      <xdr:row>52</xdr:row>
      <xdr:rowOff>47625</xdr:rowOff>
    </xdr:from>
    <xdr:to>
      <xdr:col>32</xdr:col>
      <xdr:colOff>142875</xdr:colOff>
      <xdr:row>62</xdr:row>
      <xdr:rowOff>152401</xdr:rowOff>
    </xdr:to>
    <xdr:sp macro="" textlink="">
      <xdr:nvSpPr>
        <xdr:cNvPr id="2" name="テキスト ボックス 2">
          <a:extLst>
            <a:ext uri="{FF2B5EF4-FFF2-40B4-BE49-F238E27FC236}">
              <a16:creationId xmlns:a16="http://schemas.microsoft.com/office/drawing/2014/main" id="{00000000-0008-0000-0900-000002000000}"/>
            </a:ext>
          </a:extLst>
        </xdr:cNvPr>
        <xdr:cNvSpPr txBox="1"/>
      </xdr:nvSpPr>
      <xdr:spPr>
        <a:xfrm>
          <a:off x="19050" y="10325100"/>
          <a:ext cx="8553450"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absolute">
        <xdr:from>
          <xdr:col>1</xdr:col>
          <xdr:colOff>180975</xdr:colOff>
          <xdr:row>6</xdr:row>
          <xdr:rowOff>171450</xdr:rowOff>
        </xdr:from>
        <xdr:to>
          <xdr:col>2</xdr:col>
          <xdr:colOff>228600</xdr:colOff>
          <xdr:row>8</xdr:row>
          <xdr:rowOff>19050</xdr:rowOff>
        </xdr:to>
        <xdr:sp macro="" textlink="">
          <xdr:nvSpPr>
            <xdr:cNvPr id="54273" name="Option Button 1" hidden="1">
              <a:extLst>
                <a:ext uri="{63B3BB69-23CF-44E3-9099-C40C66FF867C}">
                  <a14:compatExt spid="_x0000_s54273"/>
                </a:ext>
                <a:ext uri="{FF2B5EF4-FFF2-40B4-BE49-F238E27FC236}">
                  <a16:creationId xmlns:a16="http://schemas.microsoft.com/office/drawing/2014/main" id="{00000000-0008-0000-0C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7</xdr:row>
          <xdr:rowOff>171450</xdr:rowOff>
        </xdr:from>
        <xdr:to>
          <xdr:col>2</xdr:col>
          <xdr:colOff>238125</xdr:colOff>
          <xdr:row>9</xdr:row>
          <xdr:rowOff>19050</xdr:rowOff>
        </xdr:to>
        <xdr:sp macro="" textlink="">
          <xdr:nvSpPr>
            <xdr:cNvPr id="54274" name="Option Button 2" hidden="1">
              <a:extLst>
                <a:ext uri="{63B3BB69-23CF-44E3-9099-C40C66FF867C}">
                  <a14:compatExt spid="_x0000_s54274"/>
                </a:ext>
                <a:ext uri="{FF2B5EF4-FFF2-40B4-BE49-F238E27FC236}">
                  <a16:creationId xmlns:a16="http://schemas.microsoft.com/office/drawing/2014/main" id="{00000000-0008-0000-0C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28575</xdr:colOff>
          <xdr:row>16</xdr:row>
          <xdr:rowOff>19050</xdr:rowOff>
        </xdr:from>
        <xdr:to>
          <xdr:col>22</xdr:col>
          <xdr:colOff>238125</xdr:colOff>
          <xdr:row>16</xdr:row>
          <xdr:rowOff>180975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C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141</xdr:row>
      <xdr:rowOff>38100</xdr:rowOff>
    </xdr:from>
    <xdr:to>
      <xdr:col>32</xdr:col>
      <xdr:colOff>133350</xdr:colOff>
      <xdr:row>148</xdr:row>
      <xdr:rowOff>85725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8100" y="27803475"/>
          <a:ext cx="8524875" cy="13811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C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57151</xdr:colOff>
      <xdr:row>139</xdr:row>
      <xdr:rowOff>19050</xdr:rowOff>
    </xdr:from>
    <xdr:to>
      <xdr:col>32</xdr:col>
      <xdr:colOff>9526</xdr:colOff>
      <xdr:row>147</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6</xdr:row>
          <xdr:rowOff>171450</xdr:rowOff>
        </xdr:from>
        <xdr:to>
          <xdr:col>2</xdr:col>
          <xdr:colOff>228600</xdr:colOff>
          <xdr:row>8</xdr:row>
          <xdr:rowOff>19050</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id="{00000000-0008-0000-0D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238125</xdr:colOff>
          <xdr:row>9</xdr:row>
          <xdr:rowOff>19050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id="{00000000-0008-0000-0D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19050</xdr:rowOff>
        </xdr:from>
        <xdr:to>
          <xdr:col>22</xdr:col>
          <xdr:colOff>238125</xdr:colOff>
          <xdr:row>16</xdr:row>
          <xdr:rowOff>180975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D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52</xdr:row>
      <xdr:rowOff>47625</xdr:rowOff>
    </xdr:from>
    <xdr:to>
      <xdr:col>32</xdr:col>
      <xdr:colOff>9525</xdr:colOff>
      <xdr:row>62</xdr:row>
      <xdr:rowOff>152401</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7625" y="10325100"/>
          <a:ext cx="8391525"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D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314325</xdr:colOff>
      <xdr:row>13</xdr:row>
      <xdr:rowOff>47625</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43225"/>
          <a:ext cx="3876675" cy="581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2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2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2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2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6</xdr:col>
      <xdr:colOff>297656</xdr:colOff>
      <xdr:row>5</xdr:row>
      <xdr:rowOff>11907</xdr:rowOff>
    </xdr:from>
    <xdr:ext cx="3631406" cy="642484"/>
    <xdr:sp macro="" textlink="">
      <xdr:nvSpPr>
        <xdr:cNvPr id="2" name="テキスト ボックス 1">
          <a:extLst>
            <a:ext uri="{FF2B5EF4-FFF2-40B4-BE49-F238E27FC236}">
              <a16:creationId xmlns:a16="http://schemas.microsoft.com/office/drawing/2014/main" id="{69150866-B58E-41D5-8D08-D355BBF96C63}"/>
            </a:ext>
          </a:extLst>
        </xdr:cNvPr>
        <xdr:cNvSpPr txBox="1"/>
      </xdr:nvSpPr>
      <xdr:spPr>
        <a:xfrm>
          <a:off x="2155031" y="1202532"/>
          <a:ext cx="3631406" cy="64248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b="1">
              <a:latin typeface="メイリオ" panose="020B0604030504040204" pitchFamily="50" charset="-128"/>
              <a:ea typeface="メイリオ" panose="020B0604030504040204" pitchFamily="50" charset="-128"/>
            </a:rPr>
            <a:t>方針</a:t>
          </a:r>
          <a:endParaRPr kumimoji="1" lang="en-US" altLang="ja-JP" sz="1100" b="1">
            <a:latin typeface="メイリオ" panose="020B0604030504040204" pitchFamily="50" charset="-128"/>
            <a:ea typeface="メイリオ" panose="020B0604030504040204" pitchFamily="50" charset="-128"/>
          </a:endParaRPr>
        </a:p>
        <a:p>
          <a:r>
            <a:rPr kumimoji="1" lang="ja-JP" altLang="en-US" sz="1100" b="0">
              <a:latin typeface="メイリオ" panose="020B0604030504040204" pitchFamily="50" charset="-128"/>
              <a:ea typeface="メイリオ" panose="020B0604030504040204" pitchFamily="50" charset="-128"/>
            </a:rPr>
            <a:t>○様式</a:t>
          </a:r>
          <a:r>
            <a:rPr kumimoji="1" lang="en-US" altLang="ja-JP" sz="1100" b="0">
              <a:latin typeface="メイリオ" panose="020B0604030504040204" pitchFamily="50" charset="-128"/>
              <a:ea typeface="メイリオ" panose="020B0604030504040204" pitchFamily="50" charset="-128"/>
            </a:rPr>
            <a:t>95</a:t>
          </a:r>
          <a:r>
            <a:rPr kumimoji="1" lang="ja-JP" altLang="en-US" sz="1100" b="0">
              <a:latin typeface="メイリオ" panose="020B0604030504040204" pitchFamily="50" charset="-128"/>
              <a:ea typeface="メイリオ" panose="020B0604030504040204" pitchFamily="50" charset="-128"/>
            </a:rPr>
            <a:t>に組み込んだため、シートごと削除</a:t>
          </a:r>
          <a:endParaRPr kumimoji="1" lang="en-US" altLang="ja-JP" sz="1100" b="0">
            <a:latin typeface="メイリオ" panose="020B0604030504040204" pitchFamily="50" charset="-128"/>
            <a:ea typeface="メイリオ" panose="020B060403050404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117</xdr:row>
          <xdr:rowOff>19050</xdr:rowOff>
        </xdr:from>
        <xdr:to>
          <xdr:col>2</xdr:col>
          <xdr:colOff>28575</xdr:colOff>
          <xdr:row>123</xdr:row>
          <xdr:rowOff>180975</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5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118</xdr:row>
          <xdr:rowOff>9525</xdr:rowOff>
        </xdr:from>
        <xdr:to>
          <xdr:col>2</xdr:col>
          <xdr:colOff>28575</xdr:colOff>
          <xdr:row>123</xdr:row>
          <xdr:rowOff>180975</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5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117</xdr:row>
          <xdr:rowOff>9525</xdr:rowOff>
        </xdr:from>
        <xdr:to>
          <xdr:col>12</xdr:col>
          <xdr:colOff>57150</xdr:colOff>
          <xdr:row>123</xdr:row>
          <xdr:rowOff>171450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5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121</xdr:row>
      <xdr:rowOff>10886</xdr:rowOff>
    </xdr:from>
    <xdr:to>
      <xdr:col>32</xdr:col>
      <xdr:colOff>119743</xdr:colOff>
      <xdr:row>121</xdr:row>
      <xdr:rowOff>707572</xdr:rowOff>
    </xdr:to>
    <xdr:sp macro="" textlink="">
      <xdr:nvSpPr>
        <xdr:cNvPr id="2" name="大かっこ 11">
          <a:extLst>
            <a:ext uri="{FF2B5EF4-FFF2-40B4-BE49-F238E27FC236}">
              <a16:creationId xmlns:a16="http://schemas.microsoft.com/office/drawing/2014/main" id="{7BD9AAB6-24A7-4C16-9BB0-A13158E62207}"/>
            </a:ext>
          </a:extLst>
        </xdr:cNvPr>
        <xdr:cNvSpPr/>
      </xdr:nvSpPr>
      <xdr:spPr>
        <a:xfrm>
          <a:off x="374196" y="11993336"/>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2</xdr:row>
      <xdr:rowOff>38101</xdr:rowOff>
    </xdr:from>
    <xdr:to>
      <xdr:col>9</xdr:col>
      <xdr:colOff>209550</xdr:colOff>
      <xdr:row>5</xdr:row>
      <xdr:rowOff>19050</xdr:rowOff>
    </xdr:to>
    <xdr:sp macro="" textlink="">
      <xdr:nvSpPr>
        <xdr:cNvPr id="3" name="テキスト ボックス 2">
          <a:extLst>
            <a:ext uri="{FF2B5EF4-FFF2-40B4-BE49-F238E27FC236}">
              <a16:creationId xmlns:a16="http://schemas.microsoft.com/office/drawing/2014/main" id="{8699A92D-A205-45D6-A688-562F72F277BC}"/>
            </a:ext>
          </a:extLst>
        </xdr:cNvPr>
        <xdr:cNvSpPr txBox="1"/>
      </xdr:nvSpPr>
      <xdr:spPr>
        <a:xfrm>
          <a:off x="123825" y="438151"/>
          <a:ext cx="2571750" cy="561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案２）基本給等総額欄を削除</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項番・罫線は未修正</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6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6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6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6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115</xdr:row>
          <xdr:rowOff>19050</xdr:rowOff>
        </xdr:from>
        <xdr:to>
          <xdr:col>2</xdr:col>
          <xdr:colOff>28575</xdr:colOff>
          <xdr:row>116</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116</xdr:row>
          <xdr:rowOff>9525</xdr:rowOff>
        </xdr:from>
        <xdr:to>
          <xdr:col>2</xdr:col>
          <xdr:colOff>28575</xdr:colOff>
          <xdr:row>117</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115</xdr:row>
          <xdr:rowOff>9525</xdr:rowOff>
        </xdr:from>
        <xdr:to>
          <xdr:col>12</xdr:col>
          <xdr:colOff>57150</xdr:colOff>
          <xdr:row>115</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119</xdr:row>
      <xdr:rowOff>10886</xdr:rowOff>
    </xdr:from>
    <xdr:to>
      <xdr:col>32</xdr:col>
      <xdr:colOff>119743</xdr:colOff>
      <xdr:row>119</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1</xdr:row>
      <xdr:rowOff>152401</xdr:rowOff>
    </xdr:from>
    <xdr:to>
      <xdr:col>8</xdr:col>
      <xdr:colOff>247650</xdr:colOff>
      <xdr:row>4</xdr:row>
      <xdr:rowOff>133350</xdr:rowOff>
    </xdr:to>
    <xdr:sp macro="" textlink="">
      <xdr:nvSpPr>
        <xdr:cNvPr id="7" name="テキスト ボックス 6">
          <a:extLst>
            <a:ext uri="{FF2B5EF4-FFF2-40B4-BE49-F238E27FC236}">
              <a16:creationId xmlns:a16="http://schemas.microsoft.com/office/drawing/2014/main" id="{A30CC6DA-DC1B-E230-FC9B-610F21CE4ADA}"/>
            </a:ext>
          </a:extLst>
        </xdr:cNvPr>
        <xdr:cNvSpPr txBox="1"/>
      </xdr:nvSpPr>
      <xdr:spPr>
        <a:xfrm>
          <a:off x="180975" y="352426"/>
          <a:ext cx="2276475" cy="561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案１）賃金増率欄を削除</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項番・罫線は未修正</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147</xdr:row>
          <xdr:rowOff>19050</xdr:rowOff>
        </xdr:from>
        <xdr:to>
          <xdr:col>2</xdr:col>
          <xdr:colOff>28575</xdr:colOff>
          <xdr:row>148</xdr:row>
          <xdr:rowOff>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08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148</xdr:row>
          <xdr:rowOff>9525</xdr:rowOff>
        </xdr:from>
        <xdr:to>
          <xdr:col>2</xdr:col>
          <xdr:colOff>28575</xdr:colOff>
          <xdr:row>149</xdr:row>
          <xdr:rowOff>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8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147</xdr:row>
          <xdr:rowOff>9525</xdr:rowOff>
        </xdr:from>
        <xdr:to>
          <xdr:col>12</xdr:col>
          <xdr:colOff>57150</xdr:colOff>
          <xdr:row>148</xdr:row>
          <xdr:rowOff>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8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151</xdr:row>
      <xdr:rowOff>10886</xdr:rowOff>
    </xdr:from>
    <xdr:to>
      <xdr:col>32</xdr:col>
      <xdr:colOff>119743</xdr:colOff>
      <xdr:row>151</xdr:row>
      <xdr:rowOff>707572</xdr:rowOff>
    </xdr:to>
    <xdr:sp macro="" textlink="">
      <xdr:nvSpPr>
        <xdr:cNvPr id="2" name="大かっこ 11">
          <a:extLst>
            <a:ext uri="{FF2B5EF4-FFF2-40B4-BE49-F238E27FC236}">
              <a16:creationId xmlns:a16="http://schemas.microsoft.com/office/drawing/2014/main" id="{A8F70470-D6F0-4D0C-B44C-A7DBD7BA5740}"/>
            </a:ext>
          </a:extLst>
        </xdr:cNvPr>
        <xdr:cNvSpPr/>
      </xdr:nvSpPr>
      <xdr:spPr>
        <a:xfrm>
          <a:off x="374196" y="11193236"/>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2</xdr:row>
      <xdr:rowOff>38101</xdr:rowOff>
    </xdr:from>
    <xdr:to>
      <xdr:col>9</xdr:col>
      <xdr:colOff>209550</xdr:colOff>
      <xdr:row>5</xdr:row>
      <xdr:rowOff>19050</xdr:rowOff>
    </xdr:to>
    <xdr:sp macro="" textlink="">
      <xdr:nvSpPr>
        <xdr:cNvPr id="3" name="テキスト ボックス 2">
          <a:extLst>
            <a:ext uri="{FF2B5EF4-FFF2-40B4-BE49-F238E27FC236}">
              <a16:creationId xmlns:a16="http://schemas.microsoft.com/office/drawing/2014/main" id="{D196D5CA-890B-4095-B534-E9179FBE84FE}"/>
            </a:ext>
          </a:extLst>
        </xdr:cNvPr>
        <xdr:cNvSpPr txBox="1"/>
      </xdr:nvSpPr>
      <xdr:spPr>
        <a:xfrm>
          <a:off x="123825" y="438151"/>
          <a:ext cx="2571750" cy="561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案３）基本給等の欄を削除</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項番・罫線は未修正</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A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A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8.vml"/><Relationship Id="rId7" Type="http://schemas.openxmlformats.org/officeDocument/2006/relationships/ctrlProp" Target="../ctrlProps/ctrlProp26.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25.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36.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0.xml"/><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baseup-hyoukaryou08@mhlw.go.jp" TargetMode="External"/><Relationship Id="rId13" Type="http://schemas.openxmlformats.org/officeDocument/2006/relationships/hyperlink" Target="mailto:baseup-hyoukaryou13@mhlw.go.jp" TargetMode="External"/><Relationship Id="rId3" Type="http://schemas.openxmlformats.org/officeDocument/2006/relationships/hyperlink" Target="mailto:baseup-hyoukaryou03@mhlw.go.jp" TargetMode="External"/><Relationship Id="rId7" Type="http://schemas.openxmlformats.org/officeDocument/2006/relationships/hyperlink" Target="mailto:baseup-hyoukaryou07@mhlw.go.jp" TargetMode="External"/><Relationship Id="rId12" Type="http://schemas.openxmlformats.org/officeDocument/2006/relationships/hyperlink" Target="mailto:baseup-hyoukaryou12@mhlw.go.jp" TargetMode="External"/><Relationship Id="rId2" Type="http://schemas.openxmlformats.org/officeDocument/2006/relationships/hyperlink" Target="mailto:baseup-hyoukaryou02@mhlw.go.jp" TargetMode="External"/><Relationship Id="rId1" Type="http://schemas.openxmlformats.org/officeDocument/2006/relationships/hyperlink" Target="mailto:baseup-hyoukaryou01@mhlw.go.jp" TargetMode="External"/><Relationship Id="rId6" Type="http://schemas.openxmlformats.org/officeDocument/2006/relationships/hyperlink" Target="mailto:baseup-hyoukaryou06@mhlw.go.jp" TargetMode="External"/><Relationship Id="rId11" Type="http://schemas.openxmlformats.org/officeDocument/2006/relationships/hyperlink" Target="mailto:baseup-hyoukaryou11@mhlw.go.jp" TargetMode="External"/><Relationship Id="rId5" Type="http://schemas.openxmlformats.org/officeDocument/2006/relationships/hyperlink" Target="mailto:baseup-hyoukaryou05@mhlw.go.jp" TargetMode="External"/><Relationship Id="rId10" Type="http://schemas.openxmlformats.org/officeDocument/2006/relationships/hyperlink" Target="mailto:baseup-hyoukaryou10@mhlw.go.jp" TargetMode="External"/><Relationship Id="rId4" Type="http://schemas.openxmlformats.org/officeDocument/2006/relationships/hyperlink" Target="mailto:baseup-hyoukaryou04@mhlw.go.jp" TargetMode="External"/><Relationship Id="rId9" Type="http://schemas.openxmlformats.org/officeDocument/2006/relationships/hyperlink" Target="mailto:baseup-hyoukaryou09@mhlw.go.jp"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5.vml"/><Relationship Id="rId7" Type="http://schemas.openxmlformats.org/officeDocument/2006/relationships/ctrlProp" Target="../ctrlProps/ctrlProp1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BA136"/>
  <sheetViews>
    <sheetView showGridLines="0" tabSelected="1" view="pageBreakPreview" zoomScaleNormal="100" zoomScaleSheetLayoutView="100" workbookViewId="0">
      <selection activeCell="Q4" sqref="Q4"/>
    </sheetView>
  </sheetViews>
  <sheetFormatPr defaultRowHeight="17.25" outlineLevelCol="1"/>
  <cols>
    <col min="1" max="5" width="3.625" style="318" customWidth="1"/>
    <col min="6" max="6" width="3.625" style="319" customWidth="1"/>
    <col min="7" max="31" width="3.625" style="318" customWidth="1"/>
    <col min="32" max="32" width="10.625" style="318" hidden="1" customWidth="1" outlineLevel="1"/>
    <col min="33" max="33" width="9.5" style="318" hidden="1" customWidth="1" outlineLevel="1"/>
    <col min="34" max="34" width="3.625" style="318" hidden="1" customWidth="1" outlineLevel="1"/>
    <col min="35" max="35" width="4.25" style="318" hidden="1" customWidth="1" outlineLevel="1"/>
    <col min="36" max="36" width="6.5" style="318" hidden="1" customWidth="1" outlineLevel="1"/>
    <col min="37" max="37" width="6.75" style="320" hidden="1" customWidth="1" outlineLevel="1"/>
    <col min="38" max="38" width="6.75" style="321" hidden="1" customWidth="1" outlineLevel="1"/>
    <col min="39" max="39" width="6.75" style="320" hidden="1" customWidth="1" outlineLevel="1"/>
    <col min="40" max="40" width="7.375" style="318" hidden="1" customWidth="1" outlineLevel="1"/>
    <col min="41" max="42" width="3.625" style="318" hidden="1" customWidth="1" outlineLevel="1"/>
    <col min="43" max="43" width="3.625" style="322" customWidth="1" collapsed="1"/>
    <col min="44" max="50" width="3.625" style="323" customWidth="1"/>
    <col min="51" max="51" width="4.125" style="323" bestFit="1" customWidth="1"/>
    <col min="52" max="53" width="9" style="323"/>
    <col min="54" max="16384" width="9" style="318"/>
  </cols>
  <sheetData>
    <row r="1" spans="1:52" ht="30" customHeight="1">
      <c r="A1" s="318" t="s">
        <v>1784</v>
      </c>
    </row>
    <row r="2" spans="1:52" ht="50.1" customHeight="1">
      <c r="A2" s="508" t="s">
        <v>26</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324"/>
      <c r="AG2" s="324"/>
      <c r="AH2" s="324"/>
      <c r="AI2" s="324"/>
    </row>
    <row r="3" spans="1:52" ht="30" customHeight="1">
      <c r="A3" s="325"/>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4"/>
      <c r="AG3" s="324"/>
      <c r="AH3" s="324"/>
      <c r="AI3" s="324"/>
    </row>
    <row r="4" spans="1:52" s="323" customFormat="1" ht="30" customHeight="1">
      <c r="A4" s="354"/>
      <c r="B4" s="319" t="s">
        <v>1764</v>
      </c>
      <c r="C4" s="334"/>
      <c r="D4" s="327"/>
      <c r="E4" s="327"/>
      <c r="F4" s="327"/>
      <c r="G4" s="327"/>
      <c r="H4" s="327"/>
      <c r="I4" s="327"/>
      <c r="J4" s="327"/>
      <c r="K4" s="327"/>
      <c r="L4" s="327"/>
      <c r="M4" s="327"/>
      <c r="N4" s="327"/>
      <c r="O4" s="327"/>
      <c r="P4" s="327"/>
      <c r="Q4" s="327"/>
      <c r="R4" s="327"/>
      <c r="S4" s="327"/>
      <c r="T4" s="318"/>
      <c r="U4" s="318"/>
      <c r="V4" s="318"/>
      <c r="W4" s="318"/>
      <c r="X4" s="318"/>
      <c r="Y4" s="318"/>
      <c r="Z4" s="318"/>
      <c r="AA4" s="318"/>
      <c r="AB4" s="318"/>
      <c r="AC4" s="318"/>
      <c r="AD4" s="318"/>
      <c r="AE4" s="318"/>
      <c r="AF4" s="341"/>
      <c r="AG4" s="341"/>
      <c r="AH4" s="335"/>
      <c r="AK4" s="321"/>
      <c r="AL4" s="321"/>
      <c r="AM4" s="321"/>
      <c r="AQ4" s="335"/>
    </row>
    <row r="5" spans="1:52" ht="30" customHeight="1" thickBot="1">
      <c r="A5" s="328"/>
      <c r="B5" s="355"/>
      <c r="C5" s="323"/>
      <c r="D5" s="323" t="s">
        <v>1755</v>
      </c>
      <c r="E5" s="327"/>
      <c r="F5" s="327"/>
      <c r="G5" s="327"/>
      <c r="H5" s="327"/>
      <c r="I5" s="327"/>
      <c r="J5" s="327"/>
      <c r="K5" s="327"/>
      <c r="L5" s="327"/>
      <c r="M5" s="327"/>
      <c r="N5" s="327"/>
      <c r="O5" s="327"/>
      <c r="P5" s="327"/>
      <c r="Q5" s="327"/>
      <c r="R5" s="327"/>
      <c r="S5" s="327"/>
      <c r="AQ5" s="474" t="str">
        <f>IF(AG6&lt;&gt;TRUE,"チェックをしてください","")</f>
        <v>チェックをしてください</v>
      </c>
    </row>
    <row r="6" spans="1:52" ht="30" customHeight="1" thickBot="1">
      <c r="A6" s="328"/>
      <c r="B6" s="323"/>
      <c r="C6" s="323"/>
      <c r="D6" s="319" t="s">
        <v>1859</v>
      </c>
      <c r="E6" s="327"/>
      <c r="F6" s="327"/>
      <c r="G6" s="327"/>
      <c r="H6" s="327"/>
      <c r="I6" s="327"/>
      <c r="J6" s="327"/>
      <c r="K6" s="327"/>
      <c r="L6" s="327"/>
      <c r="M6" s="327"/>
      <c r="N6" s="327"/>
      <c r="O6" s="327"/>
      <c r="P6" s="327"/>
      <c r="Q6" s="327"/>
      <c r="R6" s="327"/>
      <c r="S6" s="327"/>
      <c r="AG6" s="248" t="b">
        <v>0</v>
      </c>
    </row>
    <row r="7" spans="1:52" s="323" customFormat="1" ht="30" customHeight="1">
      <c r="A7" s="326" t="s">
        <v>1484</v>
      </c>
      <c r="B7" s="327"/>
      <c r="C7" s="327"/>
      <c r="D7" s="327"/>
      <c r="E7" s="327"/>
      <c r="F7" s="319"/>
      <c r="G7" s="327"/>
      <c r="H7" s="327"/>
      <c r="I7" s="327"/>
      <c r="AK7" s="321"/>
      <c r="AL7" s="321"/>
      <c r="AM7" s="321"/>
      <c r="AQ7" s="322"/>
    </row>
    <row r="8" spans="1:52" s="323" customFormat="1" ht="30" customHeight="1">
      <c r="A8" s="328" t="s">
        <v>27</v>
      </c>
      <c r="B8" s="319" t="s">
        <v>1727</v>
      </c>
      <c r="C8" s="327"/>
      <c r="D8" s="327"/>
      <c r="E8" s="327"/>
      <c r="F8" s="319"/>
      <c r="G8" s="327"/>
      <c r="H8" s="327"/>
      <c r="I8" s="327"/>
      <c r="AK8" s="321"/>
      <c r="AL8" s="321"/>
      <c r="AM8" s="321"/>
      <c r="AQ8" s="322"/>
    </row>
    <row r="9" spans="1:52" s="323" customFormat="1" ht="30" customHeight="1">
      <c r="C9" s="499" t="s">
        <v>28</v>
      </c>
      <c r="D9" s="489"/>
      <c r="E9" s="489"/>
      <c r="F9" s="489"/>
      <c r="G9" s="489"/>
      <c r="H9" s="489"/>
      <c r="I9" s="489"/>
      <c r="J9" s="489"/>
      <c r="K9" s="490"/>
      <c r="L9" s="516"/>
      <c r="M9" s="516"/>
      <c r="N9" s="516"/>
      <c r="O9" s="516"/>
      <c r="P9" s="516"/>
      <c r="Q9" s="516"/>
      <c r="R9" s="516"/>
      <c r="S9" s="516"/>
      <c r="T9" s="516"/>
      <c r="AK9" s="321"/>
      <c r="AL9" s="321"/>
      <c r="AM9" s="321"/>
      <c r="AQ9" s="322"/>
    </row>
    <row r="10" spans="1:52" s="323" customFormat="1" ht="30" customHeight="1" thickBot="1">
      <c r="C10" s="499" t="s">
        <v>29</v>
      </c>
      <c r="D10" s="489"/>
      <c r="E10" s="489"/>
      <c r="F10" s="489"/>
      <c r="G10" s="489"/>
      <c r="H10" s="489"/>
      <c r="I10" s="489"/>
      <c r="J10" s="489"/>
      <c r="K10" s="490"/>
      <c r="L10" s="515"/>
      <c r="M10" s="515"/>
      <c r="N10" s="515"/>
      <c r="O10" s="515"/>
      <c r="P10" s="515"/>
      <c r="Q10" s="515"/>
      <c r="R10" s="515"/>
      <c r="S10" s="515"/>
      <c r="T10" s="515"/>
      <c r="U10" s="515"/>
      <c r="V10" s="515"/>
      <c r="W10" s="515"/>
      <c r="X10" s="515"/>
      <c r="Y10" s="515"/>
      <c r="Z10" s="515"/>
      <c r="AA10" s="515"/>
      <c r="AB10" s="515"/>
      <c r="AC10" s="515"/>
      <c r="AK10" s="321"/>
      <c r="AL10" s="321"/>
      <c r="AM10" s="321"/>
      <c r="AQ10" s="322" t="s">
        <v>1786</v>
      </c>
    </row>
    <row r="11" spans="1:52" s="323" customFormat="1" ht="30" customHeight="1" thickBot="1">
      <c r="A11" s="328"/>
      <c r="C11" s="500" t="s">
        <v>1592</v>
      </c>
      <c r="D11" s="501"/>
      <c r="E11" s="501"/>
      <c r="F11" s="502"/>
      <c r="G11" s="506" t="s">
        <v>1593</v>
      </c>
      <c r="H11" s="506"/>
      <c r="I11" s="506"/>
      <c r="J11" s="506"/>
      <c r="K11" s="506"/>
      <c r="L11" s="494"/>
      <c r="M11" s="494"/>
      <c r="N11" s="494"/>
      <c r="O11" s="494"/>
      <c r="P11" s="494"/>
      <c r="Q11" s="494"/>
      <c r="R11" s="494"/>
      <c r="S11" s="494"/>
      <c r="T11" s="494"/>
      <c r="U11" s="329"/>
      <c r="V11" s="329"/>
      <c r="W11" s="329"/>
      <c r="X11" s="329"/>
      <c r="Y11" s="329"/>
      <c r="Z11" s="329"/>
      <c r="AA11" s="329"/>
      <c r="AB11" s="329"/>
      <c r="AC11" s="329"/>
      <c r="AD11" s="324"/>
      <c r="AE11" s="324"/>
      <c r="AG11" s="330" t="str">
        <f>IFERROR(VLOOKUP($L11,リスト用!$C$3:$E$49,2,0),"")</f>
        <v/>
      </c>
      <c r="AH11" s="324"/>
      <c r="AI11" s="324"/>
      <c r="AJ11" s="324"/>
      <c r="AK11" s="324"/>
      <c r="AL11" s="324"/>
      <c r="AM11" s="324"/>
      <c r="AN11" s="324"/>
      <c r="AO11" s="324"/>
      <c r="AQ11" s="497" t="str">
        <f>HYPERLINK("mailto:"&amp;AG11,AG11)</f>
        <v/>
      </c>
      <c r="AR11" s="498"/>
      <c r="AS11" s="498"/>
      <c r="AT11" s="498"/>
      <c r="AU11" s="498"/>
      <c r="AV11" s="498"/>
      <c r="AW11" s="498"/>
      <c r="AX11" s="498"/>
      <c r="AY11" s="498"/>
      <c r="AZ11" s="498"/>
    </row>
    <row r="12" spans="1:52" s="323" customFormat="1" ht="30" customHeight="1">
      <c r="A12" s="328"/>
      <c r="C12" s="503"/>
      <c r="D12" s="504"/>
      <c r="E12" s="504"/>
      <c r="F12" s="505"/>
      <c r="G12" s="506" t="s">
        <v>1594</v>
      </c>
      <c r="H12" s="506"/>
      <c r="I12" s="506"/>
      <c r="J12" s="506"/>
      <c r="K12" s="506"/>
      <c r="L12" s="512"/>
      <c r="M12" s="513"/>
      <c r="N12" s="513"/>
      <c r="O12" s="513"/>
      <c r="P12" s="513"/>
      <c r="Q12" s="513"/>
      <c r="R12" s="513"/>
      <c r="S12" s="513"/>
      <c r="T12" s="513"/>
      <c r="U12" s="513"/>
      <c r="V12" s="513"/>
      <c r="W12" s="513"/>
      <c r="X12" s="513"/>
      <c r="Y12" s="513"/>
      <c r="Z12" s="513"/>
      <c r="AA12" s="513"/>
      <c r="AB12" s="513"/>
      <c r="AC12" s="514"/>
      <c r="AD12" s="331"/>
      <c r="AE12" s="331"/>
      <c r="AF12" s="331"/>
      <c r="AG12" s="331"/>
      <c r="AH12" s="331"/>
      <c r="AI12" s="331"/>
      <c r="AJ12" s="331"/>
      <c r="AK12" s="331"/>
      <c r="AL12" s="331"/>
      <c r="AM12" s="331"/>
      <c r="AN12" s="331"/>
      <c r="AO12" s="331"/>
      <c r="AQ12" s="322"/>
    </row>
    <row r="13" spans="1:52" s="323" customFormat="1" ht="30" customHeight="1">
      <c r="A13" s="328"/>
      <c r="C13" s="499" t="s">
        <v>1726</v>
      </c>
      <c r="D13" s="489"/>
      <c r="E13" s="489"/>
      <c r="F13" s="489"/>
      <c r="G13" s="489"/>
      <c r="H13" s="489"/>
      <c r="I13" s="489"/>
      <c r="J13" s="489"/>
      <c r="K13" s="490"/>
      <c r="L13" s="515"/>
      <c r="M13" s="515"/>
      <c r="N13" s="515"/>
      <c r="O13" s="515"/>
      <c r="P13" s="515"/>
      <c r="Q13" s="515"/>
      <c r="R13" s="515"/>
      <c r="S13" s="515"/>
      <c r="T13" s="515"/>
      <c r="U13" s="331"/>
      <c r="V13" s="331"/>
      <c r="W13" s="331"/>
      <c r="X13" s="331"/>
      <c r="Y13" s="331"/>
      <c r="Z13" s="331"/>
      <c r="AA13" s="331"/>
      <c r="AB13" s="331"/>
      <c r="AC13" s="331"/>
      <c r="AD13" s="331"/>
      <c r="AE13" s="331"/>
      <c r="AF13" s="331"/>
      <c r="AG13" s="331"/>
      <c r="AH13" s="331"/>
      <c r="AI13" s="331"/>
      <c r="AJ13" s="331"/>
      <c r="AK13" s="331"/>
      <c r="AL13" s="331"/>
      <c r="AM13" s="331"/>
      <c r="AN13" s="331"/>
      <c r="AO13" s="331"/>
      <c r="AQ13" s="322"/>
    </row>
    <row r="14" spans="1:52" s="323" customFormat="1" ht="30" customHeight="1">
      <c r="A14" s="328"/>
      <c r="C14" s="500" t="s">
        <v>5</v>
      </c>
      <c r="D14" s="501"/>
      <c r="E14" s="501"/>
      <c r="F14" s="502"/>
      <c r="G14" s="499" t="s">
        <v>1728</v>
      </c>
      <c r="H14" s="489"/>
      <c r="I14" s="489"/>
      <c r="J14" s="489"/>
      <c r="K14" s="490"/>
      <c r="L14" s="495"/>
      <c r="M14" s="495"/>
      <c r="N14" s="495"/>
      <c r="O14" s="495"/>
      <c r="P14" s="495"/>
      <c r="Q14" s="495"/>
      <c r="R14" s="495"/>
      <c r="S14" s="495"/>
      <c r="T14" s="495"/>
      <c r="U14" s="331"/>
      <c r="V14" s="331"/>
      <c r="W14" s="331"/>
      <c r="X14" s="331"/>
      <c r="Y14" s="331"/>
      <c r="Z14" s="331"/>
      <c r="AA14" s="331"/>
      <c r="AB14" s="331"/>
      <c r="AC14" s="331"/>
      <c r="AD14" s="331"/>
      <c r="AE14" s="331"/>
      <c r="AF14" s="331"/>
      <c r="AG14" s="331"/>
      <c r="AH14" s="331"/>
      <c r="AI14" s="331"/>
      <c r="AJ14" s="331"/>
      <c r="AK14" s="331"/>
      <c r="AL14" s="331"/>
      <c r="AM14" s="331"/>
      <c r="AN14" s="331"/>
      <c r="AO14" s="331"/>
      <c r="AQ14" s="322"/>
    </row>
    <row r="15" spans="1:52" s="323" customFormat="1" ht="30" customHeight="1">
      <c r="A15" s="328"/>
      <c r="C15" s="503"/>
      <c r="D15" s="504"/>
      <c r="E15" s="504"/>
      <c r="F15" s="505"/>
      <c r="G15" s="499" t="s">
        <v>1729</v>
      </c>
      <c r="H15" s="489"/>
      <c r="I15" s="489"/>
      <c r="J15" s="489"/>
      <c r="K15" s="490"/>
      <c r="L15" s="495"/>
      <c r="M15" s="495"/>
      <c r="N15" s="495"/>
      <c r="O15" s="495"/>
      <c r="P15" s="495"/>
      <c r="Q15" s="495"/>
      <c r="R15" s="495"/>
      <c r="S15" s="495"/>
      <c r="T15" s="495"/>
      <c r="U15" s="331"/>
      <c r="V15" s="331"/>
      <c r="W15" s="331"/>
      <c r="X15" s="331"/>
      <c r="Y15" s="331"/>
      <c r="Z15" s="331"/>
      <c r="AA15" s="331"/>
      <c r="AB15" s="331"/>
      <c r="AC15" s="331"/>
      <c r="AD15" s="331"/>
      <c r="AE15" s="331"/>
      <c r="AF15" s="331"/>
      <c r="AG15" s="331"/>
      <c r="AH15" s="331"/>
      <c r="AI15" s="331"/>
      <c r="AJ15" s="331"/>
      <c r="AK15" s="331"/>
      <c r="AL15" s="331"/>
      <c r="AM15" s="331"/>
      <c r="AN15" s="331"/>
      <c r="AO15" s="331"/>
      <c r="AQ15" s="322"/>
    </row>
    <row r="16" spans="1:52" s="323" customFormat="1" ht="30" customHeight="1" thickBot="1">
      <c r="A16" s="328" t="s">
        <v>30</v>
      </c>
      <c r="B16" s="319" t="s">
        <v>1759</v>
      </c>
      <c r="C16" s="327"/>
      <c r="D16" s="327"/>
      <c r="E16" s="327"/>
      <c r="F16" s="319"/>
      <c r="H16" s="327"/>
      <c r="I16" s="327"/>
      <c r="J16" s="327"/>
      <c r="K16" s="327"/>
      <c r="L16" s="327"/>
      <c r="M16" s="327"/>
      <c r="N16" s="327"/>
      <c r="O16" s="327"/>
      <c r="P16" s="327"/>
      <c r="Q16" s="327"/>
      <c r="R16" s="327"/>
      <c r="S16" s="327"/>
      <c r="AK16" s="321"/>
      <c r="AL16" s="321"/>
      <c r="AM16" s="321"/>
      <c r="AQ16" s="322"/>
    </row>
    <row r="17" spans="1:44" s="323" customFormat="1" ht="30" customHeight="1" thickBot="1">
      <c r="A17" s="328"/>
      <c r="B17" s="319"/>
      <c r="C17" s="327"/>
      <c r="D17" s="327"/>
      <c r="E17" s="327"/>
      <c r="F17" s="332"/>
      <c r="G17" s="319" t="s">
        <v>31</v>
      </c>
      <c r="H17" s="333"/>
      <c r="AG17" s="248" t="b">
        <v>0</v>
      </c>
      <c r="AK17" s="321"/>
      <c r="AL17" s="321"/>
      <c r="AM17" s="321"/>
      <c r="AQ17" s="322"/>
    </row>
    <row r="18" spans="1:44" s="323" customFormat="1" ht="30" customHeight="1" thickBot="1">
      <c r="A18" s="328"/>
      <c r="B18" s="327"/>
      <c r="C18" s="327"/>
      <c r="D18" s="327"/>
      <c r="E18" s="327"/>
      <c r="F18" s="332"/>
      <c r="G18" s="319" t="s">
        <v>1493</v>
      </c>
      <c r="H18" s="333"/>
      <c r="AG18" s="248" t="b">
        <v>0</v>
      </c>
      <c r="AK18" s="321"/>
      <c r="AL18" s="321"/>
      <c r="AM18" s="321"/>
      <c r="AQ18" s="322"/>
    </row>
    <row r="19" spans="1:44" s="323" customFormat="1" ht="30" customHeight="1">
      <c r="A19" s="328"/>
      <c r="B19" s="334" t="s">
        <v>1449</v>
      </c>
      <c r="C19" s="334" t="s">
        <v>1571</v>
      </c>
      <c r="D19" s="327"/>
      <c r="E19" s="327"/>
      <c r="F19" s="327"/>
      <c r="G19" s="327"/>
      <c r="H19" s="327"/>
      <c r="I19" s="327"/>
      <c r="J19" s="327"/>
      <c r="K19" s="327"/>
      <c r="L19" s="327"/>
      <c r="M19" s="327"/>
      <c r="N19" s="327"/>
      <c r="O19" s="327"/>
      <c r="P19" s="327"/>
      <c r="Q19" s="327"/>
      <c r="R19" s="327"/>
      <c r="S19" s="327"/>
      <c r="T19" s="327"/>
      <c r="U19" s="327"/>
      <c r="V19" s="327"/>
      <c r="W19" s="327"/>
      <c r="X19" s="327"/>
      <c r="Y19" s="327"/>
      <c r="AK19" s="321"/>
      <c r="AL19" s="321"/>
      <c r="AM19" s="321"/>
      <c r="AQ19" s="322"/>
    </row>
    <row r="20" spans="1:44" s="323" customFormat="1" ht="30" customHeight="1">
      <c r="A20" s="328" t="s">
        <v>442</v>
      </c>
      <c r="B20" s="319" t="s">
        <v>1730</v>
      </c>
      <c r="C20" s="327"/>
      <c r="D20" s="327"/>
      <c r="E20" s="327"/>
      <c r="F20" s="319"/>
      <c r="G20" s="517" t="s">
        <v>15</v>
      </c>
      <c r="H20" s="517"/>
      <c r="I20" s="317"/>
      <c r="J20" s="323" t="s">
        <v>16</v>
      </c>
      <c r="K20" s="484"/>
      <c r="L20" s="484"/>
      <c r="M20" s="327" t="s">
        <v>17</v>
      </c>
      <c r="N20" s="484"/>
      <c r="O20" s="484"/>
      <c r="P20" s="327" t="s">
        <v>18</v>
      </c>
      <c r="Q20" s="327"/>
      <c r="R20" s="327"/>
      <c r="S20" s="327"/>
      <c r="T20" s="327"/>
      <c r="U20" s="327"/>
      <c r="V20" s="327"/>
      <c r="W20" s="327"/>
      <c r="X20" s="327"/>
      <c r="Y20" s="327"/>
      <c r="Z20" s="327"/>
      <c r="AA20" s="327"/>
      <c r="AB20" s="327"/>
      <c r="AG20" s="483"/>
      <c r="AH20" s="335"/>
      <c r="AI20" s="327"/>
    </row>
    <row r="21" spans="1:44" s="323" customFormat="1" ht="30" customHeight="1">
      <c r="A21" s="326" t="s">
        <v>1485</v>
      </c>
      <c r="B21" s="319"/>
      <c r="C21" s="327"/>
      <c r="D21" s="327"/>
      <c r="E21" s="327"/>
      <c r="F21" s="319"/>
      <c r="G21" s="327"/>
      <c r="H21" s="327"/>
      <c r="I21" s="327"/>
      <c r="J21" s="327"/>
      <c r="K21" s="327"/>
      <c r="L21" s="327"/>
      <c r="M21" s="327"/>
      <c r="N21" s="327"/>
      <c r="O21" s="327"/>
      <c r="P21" s="327"/>
      <c r="Q21" s="327"/>
      <c r="R21" s="327"/>
      <c r="S21" s="327"/>
      <c r="T21" s="327"/>
      <c r="U21" s="327"/>
      <c r="V21" s="327"/>
      <c r="W21" s="327"/>
      <c r="X21" s="327"/>
      <c r="Y21" s="327"/>
      <c r="Z21" s="327"/>
      <c r="AA21" s="327"/>
      <c r="AB21" s="327"/>
      <c r="AH21" s="335"/>
    </row>
    <row r="22" spans="1:44" s="323" customFormat="1" ht="30" customHeight="1">
      <c r="A22" s="328" t="s">
        <v>1470</v>
      </c>
      <c r="B22" s="319" t="s">
        <v>1810</v>
      </c>
      <c r="C22" s="481"/>
      <c r="D22" s="481"/>
      <c r="E22" s="481"/>
      <c r="F22" s="319"/>
      <c r="G22" s="481"/>
      <c r="H22" s="481"/>
      <c r="I22" s="481"/>
      <c r="J22" s="481"/>
      <c r="K22" s="481"/>
      <c r="L22" s="481"/>
      <c r="M22" s="481"/>
      <c r="N22" s="481"/>
      <c r="O22" s="481"/>
      <c r="P22" s="481"/>
      <c r="Q22" s="481"/>
      <c r="R22" s="481"/>
      <c r="S22" s="481"/>
      <c r="T22" s="481"/>
      <c r="U22" s="481"/>
      <c r="V22" s="481"/>
      <c r="W22" s="481"/>
      <c r="X22" s="481"/>
      <c r="Y22" s="481"/>
      <c r="Z22" s="481"/>
      <c r="AA22" s="481"/>
      <c r="AB22" s="481"/>
      <c r="AH22" s="335"/>
      <c r="AQ22" s="323" t="s">
        <v>1783</v>
      </c>
    </row>
    <row r="23" spans="1:44" s="323" customFormat="1" ht="30" customHeight="1">
      <c r="B23" s="323" t="s">
        <v>1473</v>
      </c>
      <c r="C23" s="319" t="s">
        <v>1830</v>
      </c>
      <c r="E23" s="327"/>
      <c r="F23" s="327"/>
      <c r="G23" s="327"/>
      <c r="H23" s="327"/>
      <c r="I23" s="327"/>
      <c r="J23" s="327"/>
      <c r="K23" s="327"/>
      <c r="L23" s="327"/>
      <c r="M23" s="327"/>
      <c r="W23" s="329" t="s">
        <v>15</v>
      </c>
      <c r="X23" s="329"/>
      <c r="Y23" s="476"/>
      <c r="Z23" s="323" t="s">
        <v>16</v>
      </c>
      <c r="AA23" s="484"/>
      <c r="AB23" s="484"/>
      <c r="AC23" s="477" t="s">
        <v>17</v>
      </c>
      <c r="AG23" s="483"/>
      <c r="AH23" s="336"/>
      <c r="AI23" s="337"/>
      <c r="AQ23" s="338" t="str">
        <f>IF(OR(AA23=0,AA25=0,Y23&gt;Y25),"",IF(Y23=Y25,AA25-AA23+1,(Y25-Y23)*12-AA23+AA25+1))</f>
        <v/>
      </c>
      <c r="AR23" s="323" t="s">
        <v>1585</v>
      </c>
    </row>
    <row r="24" spans="1:44" s="323" customFormat="1" ht="30" customHeight="1">
      <c r="A24" s="328"/>
      <c r="B24" s="319" t="s">
        <v>1474</v>
      </c>
      <c r="C24" s="319" t="s">
        <v>1831</v>
      </c>
      <c r="E24" s="477"/>
      <c r="F24" s="477"/>
      <c r="G24" s="477"/>
      <c r="H24" s="477"/>
      <c r="I24" s="477"/>
      <c r="J24" s="477"/>
      <c r="K24" s="477"/>
      <c r="L24" s="477"/>
      <c r="M24" s="477"/>
      <c r="AH24" s="336"/>
      <c r="AI24" s="337"/>
      <c r="AQ24" s="478"/>
    </row>
    <row r="25" spans="1:44" s="323" customFormat="1" ht="30" customHeight="1">
      <c r="A25" s="328"/>
      <c r="B25" s="319"/>
      <c r="C25" s="319"/>
      <c r="E25" s="477"/>
      <c r="F25" s="477"/>
      <c r="G25" s="477"/>
      <c r="H25" s="477"/>
      <c r="I25" s="477"/>
      <c r="J25" s="477"/>
      <c r="K25" s="477"/>
      <c r="L25" s="477"/>
      <c r="M25" s="477"/>
      <c r="W25" s="329" t="s">
        <v>15</v>
      </c>
      <c r="X25" s="329"/>
      <c r="Y25" s="479"/>
      <c r="Z25" s="323" t="s">
        <v>16</v>
      </c>
      <c r="AA25" s="484"/>
      <c r="AB25" s="484"/>
      <c r="AC25" s="477" t="s">
        <v>17</v>
      </c>
      <c r="AH25" s="336"/>
      <c r="AI25" s="337"/>
      <c r="AQ25" s="478" t="str">
        <f>IF(AQ23="","",IF(AQ23&gt;12,"←終了月が開始月と同年度内となるように選択してください",""))</f>
        <v/>
      </c>
    </row>
    <row r="26" spans="1:44" s="323" customFormat="1" ht="30" customHeight="1">
      <c r="A26" s="339"/>
      <c r="B26" s="334" t="s">
        <v>1449</v>
      </c>
      <c r="C26" s="340" t="s">
        <v>1574</v>
      </c>
      <c r="D26" s="334"/>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F26" s="341"/>
      <c r="AG26" s="341"/>
      <c r="AH26" s="327"/>
    </row>
    <row r="27" spans="1:44" s="323" customFormat="1" ht="30" customHeight="1">
      <c r="A27" s="328" t="s">
        <v>33</v>
      </c>
      <c r="B27" s="323" t="s">
        <v>1760</v>
      </c>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H27" s="327"/>
    </row>
    <row r="28" spans="1:44" s="323" customFormat="1" ht="30" customHeight="1">
      <c r="A28" s="328"/>
      <c r="B28" s="319" t="s">
        <v>1812</v>
      </c>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H28" s="335"/>
    </row>
    <row r="29" spans="1:44" s="323" customFormat="1" ht="30" customHeight="1">
      <c r="A29" s="328"/>
      <c r="B29" s="319"/>
      <c r="C29" s="509" t="s">
        <v>1572</v>
      </c>
      <c r="D29" s="510"/>
      <c r="E29" s="510"/>
      <c r="F29" s="510"/>
      <c r="G29" s="510"/>
      <c r="H29" s="510"/>
      <c r="I29" s="510"/>
      <c r="J29" s="510"/>
      <c r="K29" s="510"/>
      <c r="L29" s="510"/>
      <c r="M29" s="510"/>
      <c r="N29" s="342"/>
      <c r="O29" s="507" t="s">
        <v>1748</v>
      </c>
      <c r="P29" s="507"/>
      <c r="Q29" s="507"/>
      <c r="R29" s="507"/>
      <c r="S29" s="342"/>
      <c r="T29" s="342"/>
      <c r="U29" s="342"/>
      <c r="V29" s="511"/>
      <c r="W29" s="511"/>
      <c r="X29" s="511"/>
      <c r="Y29" s="511"/>
      <c r="Z29" s="487"/>
      <c r="AA29" s="487"/>
      <c r="AB29" s="487"/>
      <c r="AC29" s="487"/>
      <c r="AF29" s="327" t="s">
        <v>52</v>
      </c>
      <c r="AG29" s="327"/>
      <c r="AH29" s="335"/>
    </row>
    <row r="30" spans="1:44" s="323" customFormat="1" ht="30" customHeight="1">
      <c r="A30" s="328"/>
      <c r="B30" s="519" t="s">
        <v>1569</v>
      </c>
      <c r="C30" s="343" t="s">
        <v>1475</v>
      </c>
      <c r="D30" s="489" t="s">
        <v>1481</v>
      </c>
      <c r="E30" s="489"/>
      <c r="F30" s="489"/>
      <c r="G30" s="489"/>
      <c r="H30" s="489"/>
      <c r="I30" s="489"/>
      <c r="J30" s="489"/>
      <c r="K30" s="489"/>
      <c r="L30" s="489"/>
      <c r="M30" s="489"/>
      <c r="N30" s="490"/>
      <c r="O30" s="491"/>
      <c r="P30" s="492"/>
      <c r="Q30" s="492"/>
      <c r="R30" s="344" t="s">
        <v>140</v>
      </c>
      <c r="S30" s="345"/>
      <c r="T30" s="345"/>
      <c r="U30" s="346"/>
      <c r="V30" s="496"/>
      <c r="W30" s="496"/>
      <c r="X30" s="496"/>
      <c r="Y30" s="346"/>
      <c r="Z30" s="488"/>
      <c r="AA30" s="488"/>
      <c r="AB30" s="488"/>
      <c r="AC30" s="347"/>
      <c r="AF30" s="341">
        <v>6</v>
      </c>
      <c r="AG30" s="341"/>
      <c r="AH30" s="335"/>
    </row>
    <row r="31" spans="1:44" s="323" customFormat="1" ht="30" customHeight="1">
      <c r="A31" s="328"/>
      <c r="B31" s="519"/>
      <c r="C31" s="343" t="s">
        <v>1476</v>
      </c>
      <c r="D31" s="489" t="s">
        <v>1482</v>
      </c>
      <c r="E31" s="489"/>
      <c r="F31" s="489"/>
      <c r="G31" s="489"/>
      <c r="H31" s="489"/>
      <c r="I31" s="489"/>
      <c r="J31" s="489"/>
      <c r="K31" s="489"/>
      <c r="L31" s="489"/>
      <c r="M31" s="489"/>
      <c r="N31" s="490"/>
      <c r="O31" s="491"/>
      <c r="P31" s="492"/>
      <c r="Q31" s="492"/>
      <c r="R31" s="344" t="s">
        <v>140</v>
      </c>
      <c r="S31" s="345"/>
      <c r="T31" s="345"/>
      <c r="U31" s="346"/>
      <c r="V31" s="496"/>
      <c r="W31" s="496"/>
      <c r="X31" s="496"/>
      <c r="Y31" s="346"/>
      <c r="Z31" s="488"/>
      <c r="AA31" s="488"/>
      <c r="AB31" s="488"/>
      <c r="AC31" s="347"/>
      <c r="AF31" s="341">
        <v>2</v>
      </c>
      <c r="AG31" s="341"/>
      <c r="AH31" s="335"/>
    </row>
    <row r="32" spans="1:44" s="323" customFormat="1" ht="30" customHeight="1">
      <c r="A32" s="328"/>
      <c r="B32" s="519"/>
      <c r="C32" s="343" t="s">
        <v>1477</v>
      </c>
      <c r="D32" s="489" t="s">
        <v>1483</v>
      </c>
      <c r="E32" s="489"/>
      <c r="F32" s="489"/>
      <c r="G32" s="489"/>
      <c r="H32" s="489"/>
      <c r="I32" s="489"/>
      <c r="J32" s="489"/>
      <c r="K32" s="489"/>
      <c r="L32" s="489"/>
      <c r="M32" s="489"/>
      <c r="N32" s="490"/>
      <c r="O32" s="491"/>
      <c r="P32" s="492"/>
      <c r="Q32" s="492"/>
      <c r="R32" s="344" t="s">
        <v>140</v>
      </c>
      <c r="S32" s="345"/>
      <c r="T32" s="345"/>
      <c r="U32" s="346"/>
      <c r="V32" s="496"/>
      <c r="W32" s="496"/>
      <c r="X32" s="496"/>
      <c r="Y32" s="346"/>
      <c r="Z32" s="488"/>
      <c r="AA32" s="488"/>
      <c r="AB32" s="488"/>
      <c r="AC32" s="347"/>
      <c r="AF32" s="341">
        <v>28</v>
      </c>
      <c r="AG32" s="341"/>
      <c r="AH32" s="335"/>
    </row>
    <row r="33" spans="1:50" s="323" customFormat="1" ht="30" customHeight="1">
      <c r="A33" s="328"/>
      <c r="B33" s="519"/>
      <c r="C33" s="343" t="s">
        <v>1478</v>
      </c>
      <c r="D33" s="489" t="s">
        <v>1761</v>
      </c>
      <c r="E33" s="489"/>
      <c r="F33" s="489"/>
      <c r="G33" s="489"/>
      <c r="H33" s="489"/>
      <c r="I33" s="489"/>
      <c r="J33" s="489"/>
      <c r="K33" s="489"/>
      <c r="L33" s="489"/>
      <c r="M33" s="489"/>
      <c r="N33" s="490"/>
      <c r="O33" s="491"/>
      <c r="P33" s="492"/>
      <c r="Q33" s="492"/>
      <c r="R33" s="344" t="s">
        <v>140</v>
      </c>
      <c r="S33" s="345"/>
      <c r="T33" s="345"/>
      <c r="U33" s="346"/>
      <c r="V33" s="496"/>
      <c r="W33" s="496"/>
      <c r="X33" s="496"/>
      <c r="Y33" s="346"/>
      <c r="Z33" s="488"/>
      <c r="AA33" s="488"/>
      <c r="AB33" s="488"/>
      <c r="AC33" s="347"/>
      <c r="AF33" s="341">
        <v>7</v>
      </c>
      <c r="AG33" s="341"/>
      <c r="AH33" s="335"/>
    </row>
    <row r="34" spans="1:50" s="323" customFormat="1" ht="30" customHeight="1">
      <c r="A34" s="328"/>
      <c r="B34" s="519" t="s">
        <v>1570</v>
      </c>
      <c r="C34" s="343" t="s">
        <v>1479</v>
      </c>
      <c r="D34" s="489" t="s">
        <v>1481</v>
      </c>
      <c r="E34" s="489"/>
      <c r="F34" s="489"/>
      <c r="G34" s="489"/>
      <c r="H34" s="489"/>
      <c r="I34" s="489"/>
      <c r="J34" s="489"/>
      <c r="K34" s="489"/>
      <c r="L34" s="489"/>
      <c r="M34" s="489"/>
      <c r="N34" s="490"/>
      <c r="O34" s="491"/>
      <c r="P34" s="492"/>
      <c r="Q34" s="492"/>
      <c r="R34" s="344" t="s">
        <v>140</v>
      </c>
      <c r="S34" s="345"/>
      <c r="T34" s="345"/>
      <c r="U34" s="346"/>
      <c r="V34" s="496"/>
      <c r="W34" s="496"/>
      <c r="X34" s="496"/>
      <c r="Y34" s="346"/>
      <c r="Z34" s="488"/>
      <c r="AA34" s="488"/>
      <c r="AB34" s="488"/>
      <c r="AC34" s="347"/>
      <c r="AF34" s="341">
        <v>10</v>
      </c>
      <c r="AG34" s="341"/>
      <c r="AH34" s="335"/>
    </row>
    <row r="35" spans="1:50" s="323" customFormat="1" ht="30" customHeight="1">
      <c r="A35" s="328"/>
      <c r="B35" s="519"/>
      <c r="C35" s="343" t="s">
        <v>1480</v>
      </c>
      <c r="D35" s="489" t="s">
        <v>1482</v>
      </c>
      <c r="E35" s="489"/>
      <c r="F35" s="489"/>
      <c r="G35" s="489"/>
      <c r="H35" s="489"/>
      <c r="I35" s="489"/>
      <c r="J35" s="489"/>
      <c r="K35" s="489"/>
      <c r="L35" s="489"/>
      <c r="M35" s="489"/>
      <c r="N35" s="490"/>
      <c r="O35" s="491"/>
      <c r="P35" s="492"/>
      <c r="Q35" s="492"/>
      <c r="R35" s="344" t="s">
        <v>140</v>
      </c>
      <c r="S35" s="345"/>
      <c r="T35" s="345"/>
      <c r="U35" s="346"/>
      <c r="V35" s="496"/>
      <c r="W35" s="496"/>
      <c r="X35" s="496"/>
      <c r="Y35" s="346"/>
      <c r="Z35" s="488"/>
      <c r="AA35" s="488"/>
      <c r="AB35" s="488"/>
      <c r="AC35" s="347"/>
      <c r="AF35" s="341">
        <v>2</v>
      </c>
      <c r="AG35" s="341"/>
      <c r="AH35" s="335"/>
    </row>
    <row r="36" spans="1:50" s="323" customFormat="1" ht="30" customHeight="1">
      <c r="A36" s="328"/>
      <c r="B36" s="519"/>
      <c r="C36" s="343" t="s">
        <v>1745</v>
      </c>
      <c r="D36" s="489" t="s">
        <v>1494</v>
      </c>
      <c r="E36" s="489"/>
      <c r="F36" s="489"/>
      <c r="G36" s="489"/>
      <c r="H36" s="489"/>
      <c r="I36" s="489"/>
      <c r="J36" s="489"/>
      <c r="K36" s="489"/>
      <c r="L36" s="489"/>
      <c r="M36" s="489"/>
      <c r="N36" s="490"/>
      <c r="O36" s="491"/>
      <c r="P36" s="492"/>
      <c r="Q36" s="492"/>
      <c r="R36" s="344" t="s">
        <v>140</v>
      </c>
      <c r="S36" s="345"/>
      <c r="T36" s="345"/>
      <c r="U36" s="346"/>
      <c r="V36" s="496"/>
      <c r="W36" s="496"/>
      <c r="X36" s="496"/>
      <c r="Y36" s="346"/>
      <c r="Z36" s="488"/>
      <c r="AA36" s="488"/>
      <c r="AB36" s="488"/>
      <c r="AC36" s="347"/>
      <c r="AF36" s="341">
        <v>41</v>
      </c>
      <c r="AG36" s="341"/>
      <c r="AH36" s="335"/>
      <c r="AK36" s="321"/>
      <c r="AL36" s="321"/>
      <c r="AM36" s="321"/>
    </row>
    <row r="37" spans="1:50" s="323" customFormat="1" ht="30" customHeight="1">
      <c r="A37" s="328"/>
      <c r="B37" s="519"/>
      <c r="C37" s="343" t="s">
        <v>1746</v>
      </c>
      <c r="D37" s="489" t="s">
        <v>1762</v>
      </c>
      <c r="E37" s="489"/>
      <c r="F37" s="489"/>
      <c r="G37" s="489"/>
      <c r="H37" s="489"/>
      <c r="I37" s="489"/>
      <c r="J37" s="489"/>
      <c r="K37" s="489"/>
      <c r="L37" s="489"/>
      <c r="M37" s="489"/>
      <c r="N37" s="490"/>
      <c r="O37" s="491"/>
      <c r="P37" s="492"/>
      <c r="Q37" s="492"/>
      <c r="R37" s="344" t="s">
        <v>140</v>
      </c>
      <c r="S37" s="345"/>
      <c r="T37" s="345"/>
      <c r="U37" s="346"/>
      <c r="V37" s="496"/>
      <c r="W37" s="496"/>
      <c r="X37" s="496"/>
      <c r="Y37" s="346"/>
      <c r="Z37" s="488"/>
      <c r="AA37" s="488"/>
      <c r="AB37" s="488"/>
      <c r="AC37" s="347"/>
      <c r="AF37" s="341">
        <v>10</v>
      </c>
      <c r="AG37" s="341"/>
      <c r="AK37" s="321"/>
      <c r="AL37" s="321"/>
      <c r="AM37" s="321"/>
    </row>
    <row r="38" spans="1:50" s="323" customFormat="1" ht="30" customHeight="1">
      <c r="A38" s="339"/>
      <c r="B38" s="348" t="s">
        <v>1747</v>
      </c>
      <c r="C38" s="323" t="s">
        <v>1851</v>
      </c>
      <c r="E38" s="482"/>
      <c r="F38" s="482"/>
      <c r="G38" s="482"/>
      <c r="H38" s="482"/>
      <c r="I38" s="482"/>
      <c r="J38" s="482"/>
      <c r="K38" s="482"/>
      <c r="L38" s="482"/>
      <c r="M38" s="482"/>
      <c r="N38" s="482"/>
      <c r="O38" s="482"/>
      <c r="P38" s="482"/>
      <c r="Q38" s="482"/>
      <c r="R38" s="482"/>
      <c r="S38" s="482"/>
      <c r="T38" s="482"/>
      <c r="U38" s="482"/>
      <c r="V38" s="482"/>
      <c r="W38" s="482"/>
      <c r="X38" s="482"/>
      <c r="Y38" s="485"/>
      <c r="Z38" s="485"/>
      <c r="AA38" s="485"/>
      <c r="AB38" s="485"/>
      <c r="AC38" s="323" t="s">
        <v>132</v>
      </c>
      <c r="AF38" s="341"/>
      <c r="AG38" s="341"/>
      <c r="AH38" s="335"/>
      <c r="AK38" s="321"/>
      <c r="AL38" s="321"/>
      <c r="AM38" s="321"/>
    </row>
    <row r="39" spans="1:50" s="323" customFormat="1" ht="30" customHeight="1">
      <c r="A39" s="339"/>
      <c r="B39" s="334" t="s">
        <v>1449</v>
      </c>
      <c r="C39" s="340" t="s">
        <v>1852</v>
      </c>
      <c r="E39" s="482"/>
      <c r="F39" s="482"/>
      <c r="G39" s="482"/>
      <c r="H39" s="482"/>
      <c r="I39" s="482"/>
      <c r="J39" s="482"/>
      <c r="K39" s="482"/>
      <c r="L39" s="482"/>
      <c r="M39" s="482"/>
      <c r="N39" s="482"/>
      <c r="O39" s="482"/>
      <c r="P39" s="482"/>
      <c r="Q39" s="482"/>
      <c r="R39" s="482"/>
      <c r="S39" s="482"/>
      <c r="T39" s="482"/>
      <c r="U39" s="482"/>
      <c r="V39" s="482"/>
      <c r="W39" s="482"/>
      <c r="X39" s="482"/>
      <c r="Y39" s="482"/>
      <c r="Z39" s="482"/>
      <c r="AA39" s="482"/>
      <c r="AB39" s="482"/>
      <c r="AF39" s="341"/>
      <c r="AG39" s="341"/>
      <c r="AH39" s="335"/>
      <c r="AK39" s="321"/>
      <c r="AL39" s="321"/>
      <c r="AM39" s="321"/>
    </row>
    <row r="40" spans="1:50" s="323" customFormat="1" ht="30" customHeight="1">
      <c r="A40" s="339"/>
      <c r="B40" s="348" t="s">
        <v>1801</v>
      </c>
      <c r="C40" s="323" t="s">
        <v>1586</v>
      </c>
      <c r="E40" s="327"/>
      <c r="F40" s="327"/>
      <c r="G40" s="327"/>
      <c r="H40" s="327"/>
      <c r="I40" s="327"/>
      <c r="J40" s="327"/>
      <c r="K40" s="327"/>
      <c r="L40" s="327"/>
      <c r="M40" s="327"/>
      <c r="N40" s="327"/>
      <c r="O40" s="327"/>
      <c r="P40" s="327"/>
      <c r="Q40" s="327"/>
      <c r="R40" s="327"/>
      <c r="S40" s="327"/>
      <c r="T40" s="327"/>
      <c r="U40" s="327"/>
      <c r="V40" s="327"/>
      <c r="W40" s="327"/>
      <c r="X40" s="327"/>
      <c r="AG40" s="341"/>
      <c r="AH40" s="335"/>
      <c r="AK40" s="321"/>
      <c r="AL40" s="321"/>
      <c r="AM40" s="321"/>
    </row>
    <row r="41" spans="1:50" s="323" customFormat="1" ht="30" customHeight="1">
      <c r="A41" s="339"/>
      <c r="B41" s="348"/>
      <c r="C41" s="323" t="s">
        <v>1855</v>
      </c>
      <c r="E41" s="482"/>
      <c r="F41" s="482"/>
      <c r="G41" s="482"/>
      <c r="H41" s="482"/>
      <c r="I41" s="482"/>
      <c r="J41" s="482"/>
      <c r="K41" s="482"/>
      <c r="L41" s="482"/>
      <c r="M41" s="482"/>
      <c r="N41" s="482"/>
      <c r="O41" s="482"/>
      <c r="P41" s="482"/>
      <c r="Q41" s="482"/>
      <c r="R41" s="482"/>
      <c r="S41" s="482"/>
      <c r="T41" s="482"/>
      <c r="U41" s="482"/>
      <c r="V41" s="482"/>
      <c r="W41" s="482"/>
      <c r="X41" s="482"/>
      <c r="Y41" s="486">
        <f>AF41*10+IFERROR(Y38/AQ47,0)</f>
        <v>0</v>
      </c>
      <c r="Z41" s="486"/>
      <c r="AA41" s="486"/>
      <c r="AB41" s="486"/>
      <c r="AC41" s="323" t="s">
        <v>132</v>
      </c>
      <c r="AF41" s="341">
        <f>(O30*AF30)+(O31*AF31)+(O32*AF32)+(O33*AF33)+(O34*AF34)+(O35*AF35)+(O36*AF36)+(O37*AF37)</f>
        <v>0</v>
      </c>
      <c r="AG41" s="341"/>
      <c r="AH41" s="335"/>
      <c r="AK41" s="321"/>
      <c r="AL41" s="321"/>
      <c r="AM41" s="321"/>
    </row>
    <row r="42" spans="1:50" s="323" customFormat="1" ht="30" customHeight="1">
      <c r="A42" s="326" t="s">
        <v>1575</v>
      </c>
      <c r="B42" s="319"/>
      <c r="C42" s="334"/>
      <c r="D42" s="334"/>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H42" s="335"/>
      <c r="AK42" s="321"/>
      <c r="AL42" s="321"/>
      <c r="AM42" s="321"/>
    </row>
    <row r="43" spans="1:50" s="323" customFormat="1" ht="30" customHeight="1">
      <c r="A43" s="339"/>
      <c r="B43" s="349" t="s">
        <v>1449</v>
      </c>
      <c r="C43" s="350" t="s">
        <v>1805</v>
      </c>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F43" s="341"/>
      <c r="AG43" s="341"/>
      <c r="AH43" s="335"/>
      <c r="AK43" s="321"/>
      <c r="AL43" s="321"/>
      <c r="AM43" s="321"/>
    </row>
    <row r="44" spans="1:50" s="323" customFormat="1" ht="30" customHeight="1">
      <c r="A44" s="339"/>
      <c r="B44" s="319"/>
      <c r="C44" s="334" t="s">
        <v>1806</v>
      </c>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F44" s="341"/>
      <c r="AG44" s="341"/>
      <c r="AH44" s="335"/>
      <c r="AK44" s="321"/>
      <c r="AL44" s="321"/>
      <c r="AM44" s="321"/>
    </row>
    <row r="45" spans="1:50" s="334" customFormat="1" ht="30" customHeight="1">
      <c r="A45" s="351"/>
      <c r="B45" s="334" t="s">
        <v>1449</v>
      </c>
      <c r="C45" s="334" t="s">
        <v>1763</v>
      </c>
      <c r="D45" s="348"/>
      <c r="E45" s="348"/>
      <c r="F45" s="348"/>
      <c r="G45" s="348"/>
      <c r="H45" s="348"/>
      <c r="I45" s="348"/>
      <c r="J45" s="348"/>
      <c r="K45" s="348"/>
      <c r="L45" s="348"/>
      <c r="M45" s="348"/>
      <c r="N45" s="348"/>
      <c r="O45" s="348"/>
      <c r="P45" s="348"/>
      <c r="Q45" s="348"/>
      <c r="R45" s="348"/>
      <c r="S45" s="348"/>
      <c r="AK45" s="352"/>
      <c r="AL45" s="352"/>
      <c r="AM45" s="352"/>
      <c r="AQ45" s="353"/>
      <c r="AV45" s="493"/>
      <c r="AW45" s="493"/>
      <c r="AX45" s="493"/>
    </row>
    <row r="46" spans="1:50" s="334" customFormat="1" ht="30" customHeight="1">
      <c r="A46" s="328" t="s">
        <v>111</v>
      </c>
      <c r="B46" s="323" t="s">
        <v>1811</v>
      </c>
      <c r="D46" s="348"/>
      <c r="E46" s="348"/>
      <c r="F46" s="348"/>
      <c r="G46" s="348"/>
      <c r="H46" s="348"/>
      <c r="I46" s="348"/>
      <c r="J46" s="348"/>
      <c r="K46" s="348"/>
      <c r="L46" s="348"/>
      <c r="M46" s="348"/>
      <c r="N46" s="348"/>
      <c r="O46" s="348"/>
      <c r="P46" s="348"/>
      <c r="Q46" s="348"/>
      <c r="R46" s="348"/>
      <c r="S46" s="348"/>
      <c r="AK46" s="352"/>
      <c r="AL46" s="352"/>
      <c r="AM46" s="352"/>
      <c r="AQ46" s="323" t="s">
        <v>1782</v>
      </c>
      <c r="AV46" s="480"/>
      <c r="AW46" s="480"/>
      <c r="AX46" s="480"/>
    </row>
    <row r="47" spans="1:50" s="334" customFormat="1" ht="30" customHeight="1">
      <c r="B47" s="323" t="s">
        <v>1802</v>
      </c>
      <c r="C47" s="319" t="s">
        <v>1832</v>
      </c>
      <c r="D47" s="323"/>
      <c r="E47" s="327"/>
      <c r="F47" s="327"/>
      <c r="G47" s="327"/>
      <c r="H47" s="327"/>
      <c r="I47" s="327"/>
      <c r="J47" s="327"/>
      <c r="K47" s="327"/>
      <c r="L47" s="327"/>
      <c r="M47" s="327"/>
      <c r="N47" s="327"/>
      <c r="O47" s="323"/>
      <c r="P47" s="323"/>
      <c r="Q47" s="323"/>
      <c r="R47" s="323"/>
      <c r="S47" s="323"/>
      <c r="T47" s="323"/>
      <c r="U47" s="323"/>
      <c r="V47" s="323"/>
      <c r="W47" s="329" t="s">
        <v>15</v>
      </c>
      <c r="X47" s="329"/>
      <c r="Y47" s="476"/>
      <c r="Z47" s="323" t="s">
        <v>16</v>
      </c>
      <c r="AA47" s="484"/>
      <c r="AB47" s="484"/>
      <c r="AC47" s="477" t="s">
        <v>17</v>
      </c>
      <c r="AD47" s="323"/>
      <c r="AE47" s="323"/>
      <c r="AK47" s="352"/>
      <c r="AL47" s="352"/>
      <c r="AM47" s="352"/>
      <c r="AQ47" s="338" t="str">
        <f>IF(OR(AA47=0,AA48=0,Y47&gt;Y48),"",IF(Y47=Y48,AA48-AA47+1,(Y48-Y47)*12-AA47+AA48+1))</f>
        <v/>
      </c>
      <c r="AR47" s="323" t="s">
        <v>1585</v>
      </c>
    </row>
    <row r="48" spans="1:50" s="323" customFormat="1" ht="30" customHeight="1">
      <c r="A48" s="328"/>
      <c r="B48" s="319" t="s">
        <v>1803</v>
      </c>
      <c r="C48" s="319" t="s">
        <v>1833</v>
      </c>
      <c r="E48" s="477"/>
      <c r="F48" s="477"/>
      <c r="G48" s="477"/>
      <c r="H48" s="477"/>
      <c r="I48" s="477"/>
      <c r="J48" s="477"/>
      <c r="K48" s="477"/>
      <c r="L48" s="477"/>
      <c r="M48" s="477"/>
      <c r="N48" s="477"/>
      <c r="P48" s="477"/>
      <c r="Q48" s="477"/>
      <c r="R48" s="477"/>
      <c r="S48" s="477"/>
      <c r="T48" s="477"/>
      <c r="U48" s="477"/>
      <c r="V48" s="477"/>
      <c r="W48" s="329" t="s">
        <v>15</v>
      </c>
      <c r="X48" s="329"/>
      <c r="Y48" s="479"/>
      <c r="Z48" s="323" t="s">
        <v>16</v>
      </c>
      <c r="AA48" s="484"/>
      <c r="AB48" s="484"/>
      <c r="AC48" s="477" t="s">
        <v>17</v>
      </c>
      <c r="AH48" s="335"/>
      <c r="AK48" s="321"/>
      <c r="AL48" s="321"/>
      <c r="AM48" s="321"/>
      <c r="AQ48" s="478" t="str">
        <f>IF(AQ47="","",IF(AQ47&gt;12,"←終了月が開始月と同年度内となるように選択してください",""))</f>
        <v/>
      </c>
    </row>
    <row r="49" spans="1:43" s="323" customFormat="1" ht="30" customHeight="1">
      <c r="A49" s="339"/>
      <c r="B49" s="349" t="s">
        <v>1449</v>
      </c>
      <c r="C49" s="353" t="s">
        <v>1818</v>
      </c>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H49" s="335"/>
      <c r="AK49" s="321"/>
      <c r="AL49" s="321"/>
      <c r="AM49" s="321"/>
      <c r="AQ49" s="478"/>
    </row>
    <row r="50" spans="1:43" s="323" customFormat="1" ht="30" customHeight="1">
      <c r="A50" s="339"/>
      <c r="B50" s="353"/>
      <c r="C50" s="353" t="s">
        <v>1841</v>
      </c>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F50" s="341"/>
      <c r="AG50" s="341"/>
      <c r="AH50" s="335"/>
      <c r="AK50" s="321"/>
      <c r="AL50" s="321"/>
      <c r="AM50" s="321"/>
    </row>
    <row r="51" spans="1:43" s="323" customFormat="1" ht="30" customHeight="1">
      <c r="A51" s="339"/>
      <c r="B51" s="353"/>
      <c r="C51" s="353" t="s">
        <v>1834</v>
      </c>
      <c r="E51" s="477"/>
      <c r="F51" s="477"/>
      <c r="G51" s="477"/>
      <c r="H51" s="477"/>
      <c r="I51" s="477"/>
      <c r="J51" s="477"/>
      <c r="K51" s="477"/>
      <c r="L51" s="477"/>
      <c r="M51" s="477"/>
      <c r="N51" s="477"/>
      <c r="O51" s="477"/>
      <c r="P51" s="477"/>
      <c r="Q51" s="477"/>
      <c r="R51" s="477"/>
      <c r="S51" s="477"/>
      <c r="T51" s="477"/>
      <c r="U51" s="477"/>
      <c r="V51" s="477"/>
      <c r="W51" s="477"/>
      <c r="X51" s="477"/>
      <c r="Y51" s="477"/>
      <c r="Z51" s="477"/>
      <c r="AA51" s="477"/>
      <c r="AB51" s="477"/>
      <c r="AF51" s="341"/>
      <c r="AG51" s="341"/>
      <c r="AH51" s="335"/>
      <c r="AK51" s="321"/>
      <c r="AL51" s="321"/>
      <c r="AM51" s="321"/>
    </row>
    <row r="52" spans="1:43" s="323" customFormat="1" ht="30" customHeight="1">
      <c r="A52" s="328" t="s">
        <v>64</v>
      </c>
      <c r="B52" s="319" t="s">
        <v>1744</v>
      </c>
      <c r="D52" s="327"/>
      <c r="E52" s="327"/>
      <c r="F52" s="327"/>
      <c r="G52" s="327"/>
      <c r="J52" s="327"/>
      <c r="K52" s="327"/>
      <c r="L52" s="327"/>
      <c r="M52" s="327"/>
      <c r="N52" s="327"/>
      <c r="O52" s="327"/>
      <c r="P52" s="327"/>
      <c r="Q52" s="327"/>
      <c r="R52" s="327"/>
      <c r="S52" s="327"/>
      <c r="AF52" s="341"/>
      <c r="AG52" s="341"/>
      <c r="AH52" s="335"/>
      <c r="AK52" s="321"/>
      <c r="AL52" s="321"/>
      <c r="AM52" s="321"/>
    </row>
    <row r="53" spans="1:43" s="323" customFormat="1" ht="30" customHeight="1">
      <c r="A53" s="328"/>
      <c r="B53" s="319" t="s">
        <v>1804</v>
      </c>
      <c r="C53" s="323" t="s">
        <v>1743</v>
      </c>
      <c r="D53" s="327"/>
      <c r="E53" s="327"/>
      <c r="F53" s="327"/>
      <c r="G53" s="327"/>
      <c r="J53" s="327"/>
      <c r="K53" s="327"/>
      <c r="L53" s="327"/>
      <c r="M53" s="327"/>
      <c r="N53" s="327"/>
      <c r="O53" s="327"/>
      <c r="P53" s="327"/>
      <c r="Q53" s="327"/>
      <c r="R53" s="327"/>
      <c r="S53" s="327"/>
      <c r="Y53" s="485"/>
      <c r="Z53" s="485"/>
      <c r="AA53" s="485"/>
      <c r="AB53" s="485"/>
      <c r="AC53" s="323" t="s">
        <v>132</v>
      </c>
      <c r="AF53" s="341"/>
      <c r="AG53" s="341"/>
      <c r="AH53" s="335"/>
      <c r="AK53" s="321"/>
      <c r="AL53" s="321"/>
      <c r="AM53" s="321"/>
      <c r="AQ53" s="335"/>
    </row>
    <row r="54" spans="1:43" s="323" customFormat="1" ht="30" customHeight="1">
      <c r="A54" s="328"/>
      <c r="B54" s="319" t="s">
        <v>1842</v>
      </c>
      <c r="C54" s="323" t="s">
        <v>1843</v>
      </c>
      <c r="D54" s="327"/>
      <c r="E54" s="327"/>
      <c r="F54" s="327"/>
      <c r="G54" s="327"/>
      <c r="J54" s="327"/>
      <c r="K54" s="327"/>
      <c r="L54" s="327"/>
      <c r="M54" s="327"/>
      <c r="N54" s="327"/>
      <c r="O54" s="327"/>
      <c r="P54" s="327"/>
      <c r="Q54" s="327"/>
      <c r="R54" s="327"/>
      <c r="S54" s="327"/>
      <c r="Y54" s="485"/>
      <c r="Z54" s="485"/>
      <c r="AA54" s="485"/>
      <c r="AB54" s="485"/>
      <c r="AC54" s="323" t="s">
        <v>132</v>
      </c>
      <c r="AF54" s="341"/>
      <c r="AG54" s="341"/>
      <c r="AH54" s="335"/>
      <c r="AK54" s="321"/>
      <c r="AL54" s="321"/>
      <c r="AM54" s="321"/>
      <c r="AQ54" s="335"/>
    </row>
    <row r="55" spans="1:43" s="323" customFormat="1" ht="30" customHeight="1">
      <c r="A55" s="328"/>
      <c r="B55" s="319" t="s">
        <v>1749</v>
      </c>
      <c r="D55" s="319" t="s">
        <v>1807</v>
      </c>
      <c r="F55" s="327"/>
      <c r="G55" s="327"/>
      <c r="J55" s="327"/>
      <c r="K55" s="327"/>
      <c r="L55" s="327"/>
      <c r="M55" s="327"/>
      <c r="N55" s="327"/>
      <c r="O55" s="327"/>
      <c r="P55" s="327"/>
      <c r="Q55" s="327"/>
      <c r="R55" s="327"/>
      <c r="S55" s="327"/>
      <c r="Y55" s="486">
        <f>(Y53+Y54)*1.165</f>
        <v>0</v>
      </c>
      <c r="Z55" s="486"/>
      <c r="AA55" s="486"/>
      <c r="AB55" s="486"/>
      <c r="AC55" s="323" t="s">
        <v>132</v>
      </c>
      <c r="AF55" s="341"/>
      <c r="AG55" s="341"/>
      <c r="AH55" s="335"/>
      <c r="AK55" s="321"/>
      <c r="AL55" s="321"/>
      <c r="AM55" s="321"/>
      <c r="AQ55" s="335"/>
    </row>
    <row r="56" spans="1:43" ht="30" customHeight="1">
      <c r="A56" s="351"/>
      <c r="B56" s="334" t="s">
        <v>1449</v>
      </c>
      <c r="C56" s="334" t="s">
        <v>1844</v>
      </c>
      <c r="D56" s="348"/>
      <c r="E56" s="348"/>
      <c r="F56" s="348"/>
      <c r="G56" s="348"/>
      <c r="H56" s="348"/>
      <c r="I56" s="348"/>
      <c r="J56" s="348"/>
      <c r="K56" s="348"/>
      <c r="L56" s="348"/>
      <c r="M56" s="348"/>
      <c r="N56" s="348"/>
      <c r="O56" s="348"/>
      <c r="P56" s="348"/>
      <c r="Q56" s="348"/>
      <c r="R56" s="348"/>
      <c r="S56" s="348"/>
      <c r="T56" s="334"/>
      <c r="U56" s="334"/>
      <c r="V56" s="334"/>
      <c r="W56" s="334"/>
      <c r="X56" s="334"/>
      <c r="Y56" s="334"/>
      <c r="Z56" s="334"/>
      <c r="AA56" s="334"/>
      <c r="AB56" s="334"/>
      <c r="AC56" s="334"/>
      <c r="AD56" s="334"/>
      <c r="AE56" s="334"/>
    </row>
    <row r="57" spans="1:43" s="334" customFormat="1" ht="30" customHeight="1">
      <c r="A57" s="351"/>
      <c r="C57" s="334" t="s">
        <v>1835</v>
      </c>
      <c r="D57" s="348"/>
      <c r="E57" s="348"/>
      <c r="F57" s="348"/>
      <c r="G57" s="348"/>
      <c r="H57" s="348"/>
      <c r="I57" s="348"/>
      <c r="J57" s="348"/>
      <c r="K57" s="348"/>
      <c r="L57" s="348"/>
      <c r="M57" s="348"/>
      <c r="N57" s="348"/>
      <c r="O57" s="348"/>
      <c r="P57" s="348"/>
      <c r="Q57" s="348"/>
      <c r="R57" s="348"/>
      <c r="S57" s="348"/>
      <c r="AK57" s="352"/>
      <c r="AL57" s="352"/>
      <c r="AM57" s="352"/>
      <c r="AQ57" s="353"/>
    </row>
    <row r="58" spans="1:43" s="334" customFormat="1" ht="30" customHeight="1">
      <c r="A58" s="351"/>
      <c r="B58" s="334" t="s">
        <v>1449</v>
      </c>
      <c r="C58" s="334" t="s">
        <v>1845</v>
      </c>
      <c r="D58" s="348"/>
      <c r="E58" s="348"/>
      <c r="F58" s="348"/>
      <c r="G58" s="348"/>
      <c r="H58" s="348"/>
      <c r="I58" s="348"/>
      <c r="J58" s="348"/>
      <c r="K58" s="348"/>
      <c r="L58" s="348"/>
      <c r="M58" s="348"/>
      <c r="N58" s="348"/>
      <c r="O58" s="348"/>
      <c r="P58" s="348"/>
      <c r="Q58" s="348"/>
      <c r="R58" s="348"/>
      <c r="S58" s="348"/>
      <c r="AK58" s="352"/>
      <c r="AL58" s="352"/>
      <c r="AM58" s="352"/>
      <c r="AQ58" s="353"/>
    </row>
    <row r="59" spans="1:43" s="334" customFormat="1" ht="30" customHeight="1">
      <c r="A59" s="351"/>
      <c r="C59" s="334" t="s">
        <v>1837</v>
      </c>
      <c r="D59" s="348"/>
      <c r="E59" s="348"/>
      <c r="F59" s="348"/>
      <c r="G59" s="348"/>
      <c r="H59" s="348"/>
      <c r="I59" s="348"/>
      <c r="J59" s="348"/>
      <c r="K59" s="348"/>
      <c r="L59" s="348"/>
      <c r="M59" s="348"/>
      <c r="N59" s="348"/>
      <c r="O59" s="348"/>
      <c r="P59" s="348"/>
      <c r="Q59" s="348"/>
      <c r="R59" s="348"/>
      <c r="S59" s="348"/>
      <c r="AK59" s="352"/>
      <c r="AL59" s="352"/>
      <c r="AM59" s="352"/>
      <c r="AQ59" s="353"/>
    </row>
    <row r="60" spans="1:43" s="334" customFormat="1" ht="30" customHeight="1">
      <c r="A60" s="351"/>
      <c r="C60" s="334" t="s">
        <v>1846</v>
      </c>
      <c r="D60" s="348"/>
      <c r="E60" s="348"/>
      <c r="F60" s="348"/>
      <c r="G60" s="348"/>
      <c r="H60" s="348"/>
      <c r="I60" s="348"/>
      <c r="J60" s="348"/>
      <c r="K60" s="348"/>
      <c r="L60" s="348"/>
      <c r="M60" s="348"/>
      <c r="N60" s="348"/>
      <c r="O60" s="348"/>
      <c r="P60" s="348"/>
      <c r="Q60" s="348"/>
      <c r="R60" s="348"/>
      <c r="S60" s="348"/>
      <c r="AK60" s="352"/>
      <c r="AL60" s="352"/>
      <c r="AM60" s="352"/>
      <c r="AQ60" s="353"/>
    </row>
    <row r="61" spans="1:43" s="334" customFormat="1" ht="30" customHeight="1">
      <c r="A61" s="351"/>
      <c r="C61" s="334" t="s">
        <v>1827</v>
      </c>
      <c r="D61" s="348"/>
      <c r="E61" s="348"/>
      <c r="F61" s="348"/>
      <c r="G61" s="348"/>
      <c r="H61" s="348"/>
      <c r="I61" s="348"/>
      <c r="J61" s="348"/>
      <c r="K61" s="348"/>
      <c r="L61" s="348"/>
      <c r="M61" s="348"/>
      <c r="N61" s="348"/>
      <c r="O61" s="348"/>
      <c r="P61" s="348"/>
      <c r="Q61" s="348"/>
      <c r="R61" s="348"/>
      <c r="S61" s="348"/>
      <c r="AK61" s="352"/>
      <c r="AL61" s="352"/>
      <c r="AM61" s="352"/>
      <c r="AQ61" s="353"/>
    </row>
    <row r="62" spans="1:43" s="334" customFormat="1" ht="30" customHeight="1">
      <c r="A62" s="351"/>
      <c r="C62" s="334" t="s">
        <v>1847</v>
      </c>
      <c r="D62" s="348"/>
      <c r="E62" s="348"/>
      <c r="F62" s="348"/>
      <c r="G62" s="348"/>
      <c r="H62" s="348"/>
      <c r="I62" s="348"/>
      <c r="J62" s="348"/>
      <c r="K62" s="348"/>
      <c r="L62" s="348"/>
      <c r="M62" s="348"/>
      <c r="N62" s="348"/>
      <c r="O62" s="348"/>
      <c r="P62" s="348"/>
      <c r="Q62" s="348"/>
      <c r="R62" s="348"/>
      <c r="S62" s="348"/>
      <c r="AK62" s="352"/>
      <c r="AL62" s="352"/>
      <c r="AM62" s="352"/>
      <c r="AQ62" s="353"/>
    </row>
    <row r="63" spans="1:43" s="334" customFormat="1" ht="30" customHeight="1">
      <c r="A63" s="328"/>
      <c r="B63" s="334" t="s">
        <v>1449</v>
      </c>
      <c r="C63" s="334" t="s">
        <v>1848</v>
      </c>
      <c r="D63" s="327"/>
      <c r="E63" s="327"/>
      <c r="F63" s="327"/>
      <c r="G63" s="327"/>
      <c r="H63" s="327"/>
      <c r="I63" s="327"/>
      <c r="J63" s="327"/>
      <c r="K63" s="327"/>
      <c r="L63" s="327"/>
      <c r="M63" s="327"/>
      <c r="N63" s="327"/>
      <c r="O63" s="327"/>
      <c r="P63" s="327"/>
      <c r="Q63" s="327"/>
      <c r="R63" s="327"/>
      <c r="S63" s="327"/>
      <c r="T63" s="323"/>
      <c r="U63" s="323"/>
      <c r="V63" s="323"/>
      <c r="W63" s="323"/>
      <c r="X63" s="323"/>
      <c r="Y63" s="323"/>
      <c r="Z63" s="323"/>
      <c r="AA63" s="323"/>
      <c r="AB63" s="323"/>
      <c r="AC63" s="323"/>
      <c r="AD63" s="323"/>
      <c r="AE63" s="323"/>
      <c r="AK63" s="352"/>
      <c r="AL63" s="352"/>
      <c r="AM63" s="352"/>
      <c r="AQ63" s="353"/>
    </row>
    <row r="64" spans="1:43" s="334" customFormat="1" ht="30" customHeight="1">
      <c r="A64" s="328"/>
      <c r="C64" s="334" t="s">
        <v>1849</v>
      </c>
      <c r="D64" s="481"/>
      <c r="E64" s="481"/>
      <c r="F64" s="481"/>
      <c r="G64" s="481"/>
      <c r="H64" s="481"/>
      <c r="I64" s="481"/>
      <c r="J64" s="481"/>
      <c r="K64" s="481"/>
      <c r="L64" s="481"/>
      <c r="M64" s="481"/>
      <c r="N64" s="481"/>
      <c r="O64" s="481"/>
      <c r="P64" s="481"/>
      <c r="Q64" s="481"/>
      <c r="R64" s="481"/>
      <c r="S64" s="481"/>
      <c r="T64" s="323"/>
      <c r="U64" s="323"/>
      <c r="V64" s="323"/>
      <c r="W64" s="323"/>
      <c r="X64" s="323"/>
      <c r="Y64" s="323"/>
      <c r="Z64" s="323"/>
      <c r="AA64" s="323"/>
      <c r="AB64" s="323"/>
      <c r="AC64" s="323"/>
      <c r="AD64" s="323"/>
      <c r="AE64" s="323"/>
      <c r="AK64" s="352"/>
      <c r="AL64" s="352"/>
      <c r="AM64" s="352"/>
      <c r="AQ64" s="353"/>
    </row>
    <row r="65" spans="1:43" s="323" customFormat="1" ht="30" customHeight="1">
      <c r="A65" s="328"/>
      <c r="C65" s="334" t="s">
        <v>1850</v>
      </c>
      <c r="D65" s="327"/>
      <c r="E65" s="327"/>
      <c r="F65" s="327"/>
      <c r="G65" s="327"/>
      <c r="H65" s="327"/>
      <c r="I65" s="327"/>
      <c r="J65" s="327"/>
      <c r="K65" s="327"/>
      <c r="L65" s="327"/>
      <c r="M65" s="327"/>
      <c r="N65" s="327"/>
      <c r="O65" s="327"/>
      <c r="P65" s="327"/>
      <c r="Q65" s="327"/>
      <c r="R65" s="327"/>
      <c r="S65" s="327"/>
      <c r="AK65" s="321"/>
      <c r="AL65" s="321"/>
      <c r="AM65" s="321"/>
      <c r="AQ65" s="322"/>
    </row>
    <row r="66" spans="1:43" s="323" customFormat="1" ht="30" customHeight="1">
      <c r="A66" s="328"/>
      <c r="C66" s="334" t="s">
        <v>1816</v>
      </c>
      <c r="D66" s="327"/>
      <c r="E66" s="327"/>
      <c r="F66" s="327"/>
      <c r="G66" s="327"/>
      <c r="H66" s="327"/>
      <c r="I66" s="327"/>
      <c r="J66" s="327"/>
      <c r="K66" s="327"/>
      <c r="L66" s="327"/>
      <c r="M66" s="327"/>
      <c r="N66" s="327"/>
      <c r="O66" s="327"/>
      <c r="P66" s="327"/>
      <c r="Q66" s="327"/>
      <c r="R66" s="327"/>
      <c r="S66" s="327"/>
      <c r="AK66" s="321"/>
      <c r="AL66" s="321"/>
      <c r="AM66" s="321"/>
      <c r="AQ66" s="322"/>
    </row>
    <row r="67" spans="1:43" s="323" customFormat="1" ht="30" customHeight="1">
      <c r="A67" s="328"/>
      <c r="C67" s="334" t="s">
        <v>1838</v>
      </c>
      <c r="D67" s="327"/>
      <c r="E67" s="327"/>
      <c r="F67" s="327"/>
      <c r="G67" s="327"/>
      <c r="H67" s="327"/>
      <c r="I67" s="327"/>
      <c r="J67" s="327"/>
      <c r="K67" s="327"/>
      <c r="L67" s="327"/>
      <c r="M67" s="327"/>
      <c r="N67" s="327"/>
      <c r="O67" s="327"/>
      <c r="P67" s="327"/>
      <c r="Q67" s="327"/>
      <c r="R67" s="327"/>
      <c r="S67" s="327"/>
      <c r="T67" s="318"/>
      <c r="U67" s="318"/>
      <c r="V67" s="318"/>
      <c r="W67" s="318"/>
      <c r="X67" s="318"/>
      <c r="Y67" s="318"/>
      <c r="Z67" s="318"/>
      <c r="AA67" s="318"/>
      <c r="AB67" s="318"/>
      <c r="AC67" s="318"/>
      <c r="AD67" s="318"/>
      <c r="AE67" s="318"/>
      <c r="AK67" s="321"/>
      <c r="AL67" s="321"/>
      <c r="AM67" s="321"/>
      <c r="AQ67" s="322"/>
    </row>
    <row r="68" spans="1:43" ht="30" customHeight="1">
      <c r="A68" s="328"/>
      <c r="B68" s="323"/>
      <c r="C68" s="334" t="s">
        <v>1817</v>
      </c>
      <c r="D68" s="327"/>
      <c r="E68" s="327"/>
      <c r="F68" s="327"/>
      <c r="G68" s="327"/>
      <c r="H68" s="327"/>
      <c r="I68" s="327"/>
      <c r="J68" s="327"/>
      <c r="K68" s="327"/>
      <c r="L68" s="327"/>
      <c r="M68" s="327"/>
      <c r="N68" s="327"/>
      <c r="O68" s="327"/>
      <c r="P68" s="327"/>
      <c r="Q68" s="327"/>
      <c r="R68" s="327"/>
      <c r="S68" s="327"/>
    </row>
    <row r="69" spans="1:43" ht="30" customHeight="1">
      <c r="A69" s="318" t="s">
        <v>32</v>
      </c>
      <c r="B69" s="319"/>
      <c r="C69" s="323"/>
      <c r="D69" s="323"/>
      <c r="E69" s="327"/>
      <c r="F69" s="327"/>
      <c r="G69" s="327"/>
      <c r="H69" s="327"/>
      <c r="I69" s="327"/>
      <c r="J69" s="327"/>
      <c r="K69" s="327"/>
      <c r="L69" s="327"/>
      <c r="M69" s="327"/>
      <c r="N69" s="327"/>
      <c r="O69" s="327"/>
      <c r="P69" s="327"/>
      <c r="Q69" s="327"/>
      <c r="R69" s="327"/>
      <c r="S69" s="327"/>
      <c r="T69" s="327"/>
      <c r="U69" s="327"/>
      <c r="V69" s="327"/>
      <c r="W69" s="327"/>
      <c r="X69" s="327"/>
      <c r="Y69" s="327"/>
      <c r="Z69" s="327"/>
      <c r="AA69" s="327"/>
      <c r="AB69" s="327"/>
      <c r="AC69" s="323"/>
      <c r="AD69" s="323"/>
      <c r="AE69" s="323"/>
    </row>
    <row r="70" spans="1:43" s="323" customFormat="1" ht="30" customHeight="1">
      <c r="A70" s="356" t="s">
        <v>1450</v>
      </c>
      <c r="B70" s="357" t="s">
        <v>1808</v>
      </c>
      <c r="E70" s="327"/>
      <c r="F70" s="327"/>
      <c r="G70" s="327"/>
      <c r="H70" s="327"/>
      <c r="I70" s="327"/>
      <c r="J70" s="327"/>
      <c r="K70" s="327"/>
      <c r="L70" s="327"/>
      <c r="M70" s="327"/>
      <c r="N70" s="327"/>
      <c r="O70" s="327"/>
      <c r="P70" s="327"/>
      <c r="Q70" s="327"/>
      <c r="R70" s="327"/>
      <c r="S70" s="327"/>
      <c r="T70" s="327"/>
      <c r="U70" s="327"/>
      <c r="V70" s="327"/>
      <c r="W70" s="327"/>
      <c r="X70" s="327"/>
      <c r="Y70" s="327"/>
      <c r="Z70" s="327"/>
      <c r="AA70" s="327"/>
      <c r="AB70" s="327"/>
      <c r="AF70" s="341"/>
      <c r="AG70" s="341"/>
      <c r="AH70" s="335"/>
      <c r="AK70" s="321"/>
      <c r="AL70" s="321"/>
      <c r="AM70" s="321"/>
    </row>
    <row r="71" spans="1:43" s="323" customFormat="1" ht="30" customHeight="1">
      <c r="B71" s="357" t="s">
        <v>1739</v>
      </c>
      <c r="E71" s="327"/>
      <c r="F71" s="327"/>
      <c r="G71" s="327"/>
      <c r="H71" s="327"/>
      <c r="I71" s="327"/>
      <c r="J71" s="327"/>
      <c r="K71" s="327"/>
      <c r="L71" s="327"/>
      <c r="M71" s="327"/>
      <c r="N71" s="327"/>
      <c r="O71" s="327"/>
      <c r="P71" s="327"/>
      <c r="Q71" s="327"/>
      <c r="R71" s="327"/>
      <c r="S71" s="327"/>
      <c r="T71" s="327"/>
      <c r="U71" s="327"/>
      <c r="V71" s="327"/>
      <c r="W71" s="327"/>
      <c r="X71" s="327"/>
      <c r="Y71" s="327"/>
      <c r="Z71" s="327"/>
      <c r="AA71" s="327"/>
      <c r="AB71" s="327"/>
      <c r="AF71" s="341"/>
      <c r="AG71" s="341"/>
      <c r="AH71" s="335"/>
      <c r="AK71" s="321"/>
      <c r="AL71" s="321"/>
      <c r="AM71" s="321"/>
    </row>
    <row r="72" spans="1:43" s="323" customFormat="1" ht="30" customHeight="1">
      <c r="A72" s="356" t="s">
        <v>1452</v>
      </c>
      <c r="B72" s="357" t="s">
        <v>1828</v>
      </c>
      <c r="E72" s="327"/>
      <c r="F72" s="327"/>
      <c r="G72" s="327"/>
      <c r="H72" s="327"/>
      <c r="I72" s="327"/>
      <c r="J72" s="327"/>
      <c r="K72" s="327"/>
      <c r="L72" s="327"/>
      <c r="M72" s="327"/>
      <c r="N72" s="327"/>
      <c r="O72" s="327"/>
      <c r="P72" s="327"/>
      <c r="Q72" s="327"/>
      <c r="R72" s="327"/>
      <c r="S72" s="327"/>
      <c r="T72" s="327"/>
      <c r="U72" s="327"/>
      <c r="V72" s="327"/>
      <c r="W72" s="327"/>
      <c r="X72" s="327"/>
      <c r="Y72" s="327"/>
      <c r="Z72" s="327"/>
      <c r="AA72" s="327"/>
      <c r="AB72" s="327"/>
      <c r="AF72" s="341"/>
      <c r="AG72" s="341"/>
      <c r="AH72" s="335"/>
      <c r="AK72" s="321"/>
      <c r="AL72" s="321"/>
      <c r="AM72" s="321"/>
    </row>
    <row r="73" spans="1:43" s="323" customFormat="1" ht="30" customHeight="1">
      <c r="B73" s="357" t="s">
        <v>1742</v>
      </c>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F73" s="341"/>
      <c r="AG73" s="341"/>
      <c r="AH73" s="335"/>
      <c r="AK73" s="321"/>
      <c r="AL73" s="321"/>
      <c r="AM73" s="321"/>
    </row>
    <row r="74" spans="1:43" s="323" customFormat="1" ht="30" customHeight="1">
      <c r="A74" s="356" t="s">
        <v>442</v>
      </c>
      <c r="B74" s="323" t="s">
        <v>1819</v>
      </c>
      <c r="F74" s="319"/>
      <c r="H74" s="327"/>
      <c r="I74" s="327"/>
      <c r="J74" s="327"/>
      <c r="K74" s="327"/>
      <c r="L74" s="327"/>
      <c r="M74" s="327"/>
      <c r="N74" s="327"/>
      <c r="O74" s="327"/>
      <c r="P74" s="327"/>
      <c r="Q74" s="327"/>
      <c r="R74" s="327"/>
      <c r="S74" s="327"/>
      <c r="T74" s="327"/>
      <c r="U74" s="327"/>
      <c r="V74" s="327"/>
      <c r="W74" s="327"/>
      <c r="X74" s="327"/>
      <c r="Y74" s="327"/>
      <c r="Z74" s="327"/>
      <c r="AA74" s="327"/>
      <c r="AB74" s="327"/>
      <c r="AF74" s="341"/>
      <c r="AG74" s="341"/>
      <c r="AH74" s="335"/>
      <c r="AK74" s="321"/>
      <c r="AL74" s="321"/>
      <c r="AM74" s="321"/>
    </row>
    <row r="75" spans="1:43" s="323" customFormat="1" ht="30" customHeight="1">
      <c r="A75" s="348"/>
      <c r="B75" s="334"/>
      <c r="C75" s="348" t="s">
        <v>1451</v>
      </c>
      <c r="D75" s="334" t="s">
        <v>1785</v>
      </c>
      <c r="E75" s="334"/>
      <c r="F75" s="358"/>
      <c r="G75" s="334"/>
      <c r="H75" s="348"/>
      <c r="I75" s="348"/>
      <c r="J75" s="348"/>
      <c r="K75" s="348"/>
      <c r="L75" s="348"/>
      <c r="M75" s="348"/>
      <c r="N75" s="348"/>
      <c r="O75" s="348"/>
      <c r="P75" s="348"/>
      <c r="Q75" s="348"/>
      <c r="R75" s="348"/>
      <c r="S75" s="348"/>
      <c r="T75" s="348"/>
      <c r="U75" s="348"/>
      <c r="V75" s="348"/>
      <c r="W75" s="348"/>
      <c r="X75" s="348"/>
      <c r="Y75" s="348"/>
      <c r="Z75" s="348"/>
      <c r="AA75" s="348"/>
      <c r="AB75" s="348"/>
      <c r="AC75" s="334"/>
      <c r="AD75" s="334"/>
      <c r="AE75" s="334"/>
      <c r="AF75" s="341"/>
      <c r="AG75" s="341"/>
      <c r="AH75" s="335"/>
      <c r="AK75" s="321"/>
      <c r="AL75" s="321"/>
      <c r="AM75" s="321"/>
    </row>
    <row r="76" spans="1:43" s="334" customFormat="1" ht="30" customHeight="1">
      <c r="A76" s="348"/>
      <c r="C76" s="348" t="s">
        <v>1451</v>
      </c>
      <c r="D76" s="334" t="s">
        <v>1491</v>
      </c>
      <c r="F76" s="358"/>
      <c r="H76" s="348"/>
      <c r="I76" s="348"/>
      <c r="J76" s="348"/>
      <c r="K76" s="348"/>
      <c r="L76" s="348"/>
      <c r="M76" s="348"/>
      <c r="N76" s="348"/>
      <c r="O76" s="348"/>
      <c r="P76" s="348"/>
      <c r="Q76" s="348"/>
      <c r="R76" s="348"/>
      <c r="S76" s="348"/>
      <c r="T76" s="348"/>
      <c r="U76" s="348"/>
      <c r="V76" s="348"/>
      <c r="W76" s="348"/>
      <c r="X76" s="348"/>
      <c r="Y76" s="348"/>
      <c r="Z76" s="348"/>
      <c r="AA76" s="348"/>
      <c r="AB76" s="348"/>
      <c r="AF76" s="359"/>
      <c r="AG76" s="359"/>
      <c r="AH76" s="353"/>
      <c r="AK76" s="352"/>
      <c r="AL76" s="352"/>
      <c r="AM76" s="352"/>
    </row>
    <row r="77" spans="1:43" s="334" customFormat="1" ht="30" customHeight="1">
      <c r="A77" s="348"/>
      <c r="C77" s="348" t="s">
        <v>1451</v>
      </c>
      <c r="D77" s="334" t="s">
        <v>1492</v>
      </c>
      <c r="F77" s="358"/>
      <c r="H77" s="348"/>
      <c r="I77" s="348"/>
      <c r="J77" s="348"/>
      <c r="K77" s="348"/>
      <c r="L77" s="348"/>
      <c r="M77" s="348"/>
      <c r="N77" s="348"/>
      <c r="O77" s="348"/>
      <c r="P77" s="348"/>
      <c r="Q77" s="348"/>
      <c r="R77" s="348"/>
      <c r="S77" s="348"/>
      <c r="T77" s="348"/>
      <c r="U77" s="348"/>
      <c r="V77" s="348"/>
      <c r="W77" s="348"/>
      <c r="X77" s="348"/>
      <c r="Y77" s="348"/>
      <c r="Z77" s="348"/>
      <c r="AA77" s="348"/>
      <c r="AB77" s="348"/>
      <c r="AF77" s="359"/>
      <c r="AG77" s="359"/>
      <c r="AH77" s="353"/>
      <c r="AK77" s="352"/>
      <c r="AL77" s="352"/>
      <c r="AM77" s="352"/>
    </row>
    <row r="78" spans="1:43" s="334" customFormat="1" ht="30" customHeight="1">
      <c r="A78" s="356" t="s">
        <v>1470</v>
      </c>
      <c r="B78" s="323" t="s">
        <v>1820</v>
      </c>
      <c r="C78" s="323"/>
      <c r="D78" s="323"/>
      <c r="E78" s="323"/>
      <c r="F78" s="319"/>
      <c r="G78" s="323"/>
      <c r="H78" s="327"/>
      <c r="I78" s="327"/>
      <c r="J78" s="327"/>
      <c r="K78" s="327"/>
      <c r="L78" s="327"/>
      <c r="M78" s="327"/>
      <c r="N78" s="327"/>
      <c r="O78" s="327"/>
      <c r="P78" s="327"/>
      <c r="Q78" s="327"/>
      <c r="R78" s="327"/>
      <c r="S78" s="327"/>
      <c r="T78" s="327"/>
      <c r="U78" s="327"/>
      <c r="V78" s="327"/>
      <c r="W78" s="327"/>
      <c r="X78" s="327"/>
      <c r="Y78" s="327"/>
      <c r="Z78" s="327"/>
      <c r="AA78" s="327"/>
      <c r="AB78" s="327"/>
      <c r="AC78" s="323"/>
      <c r="AD78" s="323"/>
      <c r="AE78" s="323"/>
      <c r="AH78" s="353"/>
      <c r="AK78" s="352"/>
      <c r="AL78" s="352"/>
      <c r="AM78" s="352"/>
    </row>
    <row r="79" spans="1:43" s="323" customFormat="1" ht="30" customHeight="1">
      <c r="A79" s="360"/>
      <c r="C79" s="348" t="s">
        <v>1451</v>
      </c>
      <c r="D79" s="334" t="s">
        <v>1453</v>
      </c>
      <c r="F79" s="319"/>
      <c r="H79" s="327"/>
      <c r="I79" s="327"/>
      <c r="J79" s="327"/>
      <c r="K79" s="327"/>
      <c r="L79" s="327"/>
      <c r="M79" s="327"/>
      <c r="N79" s="327"/>
      <c r="O79" s="327"/>
      <c r="P79" s="327"/>
      <c r="Q79" s="327"/>
      <c r="R79" s="327"/>
      <c r="S79" s="327"/>
      <c r="T79" s="327"/>
      <c r="U79" s="327"/>
      <c r="V79" s="327"/>
      <c r="W79" s="327"/>
      <c r="X79" s="327"/>
      <c r="Y79" s="327"/>
      <c r="Z79" s="327"/>
      <c r="AA79" s="327"/>
      <c r="AB79" s="327"/>
      <c r="AH79" s="335"/>
      <c r="AK79" s="321"/>
      <c r="AL79" s="321"/>
      <c r="AM79" s="321"/>
    </row>
    <row r="80" spans="1:43" s="323" customFormat="1" ht="30" customHeight="1">
      <c r="A80" s="361"/>
      <c r="C80" s="348" t="s">
        <v>1451</v>
      </c>
      <c r="D80" s="334" t="s">
        <v>1454</v>
      </c>
      <c r="F80" s="319"/>
      <c r="H80" s="327"/>
      <c r="I80" s="327"/>
      <c r="J80" s="327"/>
      <c r="K80" s="327"/>
      <c r="L80" s="327"/>
      <c r="M80" s="327"/>
      <c r="N80" s="327"/>
      <c r="O80" s="327"/>
      <c r="P80" s="327"/>
      <c r="Q80" s="327"/>
      <c r="R80" s="327"/>
      <c r="S80" s="327"/>
      <c r="T80" s="327"/>
      <c r="U80" s="327"/>
      <c r="V80" s="327"/>
      <c r="W80" s="327"/>
      <c r="X80" s="327"/>
      <c r="Y80" s="327"/>
      <c r="Z80" s="327"/>
      <c r="AA80" s="327"/>
      <c r="AB80" s="327"/>
      <c r="AH80" s="335"/>
      <c r="AK80" s="321"/>
      <c r="AL80" s="321"/>
      <c r="AM80" s="321"/>
    </row>
    <row r="81" spans="1:53" s="323" customFormat="1" ht="30" customHeight="1">
      <c r="A81" s="361"/>
      <c r="C81" s="348" t="s">
        <v>1451</v>
      </c>
      <c r="D81" s="334" t="s">
        <v>1455</v>
      </c>
      <c r="F81" s="319"/>
      <c r="H81" s="327"/>
      <c r="I81" s="327"/>
      <c r="J81" s="327"/>
      <c r="K81" s="327"/>
      <c r="L81" s="327"/>
      <c r="M81" s="327"/>
      <c r="N81" s="327"/>
      <c r="O81" s="327"/>
      <c r="P81" s="327"/>
      <c r="Q81" s="327"/>
      <c r="R81" s="327"/>
      <c r="S81" s="327"/>
      <c r="T81" s="327"/>
      <c r="U81" s="327"/>
      <c r="V81" s="327"/>
      <c r="W81" s="327"/>
      <c r="X81" s="327"/>
      <c r="Y81" s="327"/>
      <c r="Z81" s="327"/>
      <c r="AA81" s="327"/>
      <c r="AB81" s="327"/>
      <c r="AH81" s="335"/>
      <c r="AK81" s="321"/>
      <c r="AL81" s="321"/>
      <c r="AM81" s="321"/>
      <c r="AQ81" s="362"/>
      <c r="AR81" s="362"/>
      <c r="AS81" s="362"/>
      <c r="AT81" s="362"/>
      <c r="AU81" s="362"/>
      <c r="AV81" s="362"/>
      <c r="AW81" s="362"/>
      <c r="AX81" s="362"/>
      <c r="AY81" s="362"/>
    </row>
    <row r="82" spans="1:53" ht="30" customHeight="1">
      <c r="A82" s="361"/>
      <c r="B82" s="323"/>
      <c r="C82" s="348" t="s">
        <v>1451</v>
      </c>
      <c r="D82" s="334" t="s">
        <v>1456</v>
      </c>
      <c r="E82" s="323"/>
      <c r="G82" s="323"/>
      <c r="H82" s="327"/>
      <c r="I82" s="327"/>
      <c r="J82" s="327"/>
      <c r="K82" s="327"/>
      <c r="L82" s="327"/>
      <c r="M82" s="327"/>
      <c r="N82" s="327"/>
      <c r="O82" s="327"/>
      <c r="P82" s="327"/>
      <c r="Q82" s="327"/>
      <c r="R82" s="327"/>
      <c r="S82" s="327"/>
      <c r="T82" s="327"/>
      <c r="U82" s="327"/>
      <c r="V82" s="327"/>
      <c r="W82" s="327"/>
      <c r="X82" s="327"/>
      <c r="Y82" s="327"/>
      <c r="Z82" s="327"/>
      <c r="AA82" s="327"/>
      <c r="AB82" s="327"/>
      <c r="AC82" s="323"/>
      <c r="AD82" s="323"/>
      <c r="AE82" s="323"/>
      <c r="AF82" s="323"/>
      <c r="AG82" s="323"/>
      <c r="AH82" s="335"/>
      <c r="AQ82" s="362"/>
      <c r="AR82" s="362"/>
      <c r="AS82" s="362"/>
      <c r="AT82" s="362"/>
      <c r="AU82" s="362"/>
      <c r="AV82" s="362"/>
      <c r="AW82" s="362"/>
      <c r="AX82" s="362"/>
      <c r="AY82" s="362"/>
    </row>
    <row r="83" spans="1:53" s="363" customFormat="1" ht="30" customHeight="1">
      <c r="A83" s="361"/>
      <c r="B83" s="323"/>
      <c r="C83" s="348" t="s">
        <v>1451</v>
      </c>
      <c r="D83" s="334" t="s">
        <v>1457</v>
      </c>
      <c r="E83" s="323"/>
      <c r="F83" s="319"/>
      <c r="G83" s="323"/>
      <c r="H83" s="327"/>
      <c r="I83" s="327"/>
      <c r="J83" s="327"/>
      <c r="K83" s="327"/>
      <c r="L83" s="327"/>
      <c r="M83" s="327"/>
      <c r="N83" s="327"/>
      <c r="O83" s="327"/>
      <c r="P83" s="327"/>
      <c r="Q83" s="327"/>
      <c r="R83" s="327"/>
      <c r="S83" s="327"/>
      <c r="T83" s="327"/>
      <c r="U83" s="327"/>
      <c r="V83" s="327"/>
      <c r="W83" s="327"/>
      <c r="X83" s="327"/>
      <c r="Y83" s="327"/>
      <c r="Z83" s="327"/>
      <c r="AA83" s="327"/>
      <c r="AB83" s="327"/>
      <c r="AC83" s="323"/>
      <c r="AD83" s="323"/>
      <c r="AE83" s="323"/>
      <c r="AF83" s="323"/>
      <c r="AG83" s="323"/>
      <c r="AH83" s="335"/>
      <c r="AK83" s="364"/>
      <c r="AL83" s="365"/>
      <c r="AM83" s="364"/>
      <c r="AQ83" s="362"/>
      <c r="AR83" s="362"/>
      <c r="AS83" s="362"/>
      <c r="AT83" s="362"/>
      <c r="AU83" s="362"/>
      <c r="AV83" s="362"/>
      <c r="AW83" s="362"/>
      <c r="AX83" s="362"/>
      <c r="AY83" s="362"/>
      <c r="AZ83" s="362"/>
      <c r="BA83" s="362"/>
    </row>
    <row r="84" spans="1:53" s="363" customFormat="1" ht="30" customHeight="1">
      <c r="A84" s="361"/>
      <c r="B84" s="323"/>
      <c r="C84" s="348" t="s">
        <v>1451</v>
      </c>
      <c r="D84" s="334" t="s">
        <v>1458</v>
      </c>
      <c r="E84" s="323"/>
      <c r="F84" s="319"/>
      <c r="G84" s="323"/>
      <c r="H84" s="327"/>
      <c r="I84" s="327"/>
      <c r="J84" s="327"/>
      <c r="K84" s="327"/>
      <c r="L84" s="327"/>
      <c r="M84" s="327"/>
      <c r="N84" s="327"/>
      <c r="O84" s="327"/>
      <c r="P84" s="327"/>
      <c r="Q84" s="327"/>
      <c r="R84" s="327"/>
      <c r="S84" s="327"/>
      <c r="T84" s="327"/>
      <c r="U84" s="327"/>
      <c r="V84" s="327"/>
      <c r="W84" s="327"/>
      <c r="X84" s="327"/>
      <c r="Y84" s="327"/>
      <c r="Z84" s="327"/>
      <c r="AA84" s="327"/>
      <c r="AB84" s="327"/>
      <c r="AC84" s="323"/>
      <c r="AD84" s="323"/>
      <c r="AE84" s="323"/>
      <c r="AF84" s="323"/>
      <c r="AG84" s="323"/>
      <c r="AH84" s="335"/>
      <c r="AK84" s="364"/>
      <c r="AL84" s="365"/>
      <c r="AM84" s="364"/>
      <c r="AQ84" s="362"/>
      <c r="AR84" s="362"/>
      <c r="AS84" s="362"/>
      <c r="AT84" s="362"/>
      <c r="AU84" s="362"/>
      <c r="AV84" s="362"/>
      <c r="AW84" s="362"/>
      <c r="AX84" s="362"/>
      <c r="AY84" s="362"/>
      <c r="AZ84" s="362"/>
      <c r="BA84" s="362"/>
    </row>
    <row r="85" spans="1:53" s="363" customFormat="1" ht="30" customHeight="1">
      <c r="A85" s="361"/>
      <c r="B85" s="323"/>
      <c r="C85" s="348" t="s">
        <v>1451</v>
      </c>
      <c r="D85" s="334" t="s">
        <v>1459</v>
      </c>
      <c r="E85" s="323"/>
      <c r="F85" s="319"/>
      <c r="G85" s="323"/>
      <c r="H85" s="327"/>
      <c r="I85" s="327"/>
      <c r="J85" s="327"/>
      <c r="K85" s="327"/>
      <c r="L85" s="327"/>
      <c r="M85" s="327"/>
      <c r="N85" s="327"/>
      <c r="O85" s="327"/>
      <c r="P85" s="327"/>
      <c r="Q85" s="327"/>
      <c r="R85" s="327"/>
      <c r="S85" s="327"/>
      <c r="T85" s="327"/>
      <c r="U85" s="327"/>
      <c r="V85" s="327"/>
      <c r="W85" s="327"/>
      <c r="X85" s="327"/>
      <c r="Y85" s="327"/>
      <c r="Z85" s="327"/>
      <c r="AA85" s="327"/>
      <c r="AB85" s="327"/>
      <c r="AC85" s="323"/>
      <c r="AD85" s="323"/>
      <c r="AE85" s="323"/>
      <c r="AF85" s="323"/>
      <c r="AG85" s="323"/>
      <c r="AH85" s="335"/>
      <c r="AK85" s="364"/>
      <c r="AL85" s="365"/>
      <c r="AM85" s="364"/>
      <c r="AQ85" s="362"/>
      <c r="AR85" s="362"/>
      <c r="AS85" s="362"/>
      <c r="AT85" s="362"/>
      <c r="AU85" s="362"/>
      <c r="AV85" s="362"/>
      <c r="AW85" s="362"/>
      <c r="AX85" s="362"/>
      <c r="AY85" s="362"/>
      <c r="AZ85" s="362"/>
      <c r="BA85" s="362"/>
    </row>
    <row r="86" spans="1:53" s="363" customFormat="1" ht="30" customHeight="1">
      <c r="A86" s="361"/>
      <c r="B86" s="323"/>
      <c r="C86" s="348" t="s">
        <v>1451</v>
      </c>
      <c r="D86" s="334" t="s">
        <v>1460</v>
      </c>
      <c r="E86" s="323"/>
      <c r="F86" s="319"/>
      <c r="G86" s="323"/>
      <c r="H86" s="327"/>
      <c r="I86" s="327"/>
      <c r="J86" s="327"/>
      <c r="K86" s="327"/>
      <c r="L86" s="327"/>
      <c r="M86" s="327"/>
      <c r="N86" s="327"/>
      <c r="O86" s="327"/>
      <c r="P86" s="327"/>
      <c r="Q86" s="327"/>
      <c r="R86" s="327"/>
      <c r="S86" s="327"/>
      <c r="T86" s="327"/>
      <c r="U86" s="327"/>
      <c r="V86" s="327"/>
      <c r="W86" s="327"/>
      <c r="X86" s="327"/>
      <c r="Y86" s="327"/>
      <c r="Z86" s="327"/>
      <c r="AA86" s="327"/>
      <c r="AB86" s="327"/>
      <c r="AC86" s="323"/>
      <c r="AD86" s="323"/>
      <c r="AE86" s="323"/>
      <c r="AF86" s="323"/>
      <c r="AG86" s="323"/>
      <c r="AH86" s="335"/>
      <c r="AK86" s="364"/>
      <c r="AL86" s="365"/>
      <c r="AM86" s="364"/>
      <c r="AQ86" s="362"/>
      <c r="AR86" s="362"/>
      <c r="AS86" s="362"/>
      <c r="AT86" s="362"/>
      <c r="AU86" s="362"/>
      <c r="AV86" s="362"/>
      <c r="AW86" s="362"/>
      <c r="AX86" s="362"/>
      <c r="AY86" s="362"/>
      <c r="AZ86" s="362"/>
      <c r="BA86" s="362"/>
    </row>
    <row r="87" spans="1:53" s="363" customFormat="1" ht="30" customHeight="1">
      <c r="A87" s="361"/>
      <c r="B87" s="323"/>
      <c r="C87" s="348" t="s">
        <v>1451</v>
      </c>
      <c r="D87" s="334" t="s">
        <v>1461</v>
      </c>
      <c r="E87" s="323"/>
      <c r="F87" s="319"/>
      <c r="G87" s="323"/>
      <c r="H87" s="327"/>
      <c r="I87" s="327"/>
      <c r="J87" s="327"/>
      <c r="K87" s="327"/>
      <c r="L87" s="327"/>
      <c r="M87" s="327"/>
      <c r="N87" s="327"/>
      <c r="O87" s="327"/>
      <c r="P87" s="327"/>
      <c r="Q87" s="327"/>
      <c r="R87" s="327"/>
      <c r="S87" s="327"/>
      <c r="T87" s="327"/>
      <c r="U87" s="327"/>
      <c r="V87" s="327"/>
      <c r="W87" s="327"/>
      <c r="X87" s="327"/>
      <c r="Y87" s="327"/>
      <c r="Z87" s="327"/>
      <c r="AA87" s="327"/>
      <c r="AB87" s="327"/>
      <c r="AC87" s="323"/>
      <c r="AD87" s="323"/>
      <c r="AE87" s="323"/>
      <c r="AF87" s="323"/>
      <c r="AG87" s="323"/>
      <c r="AH87" s="335"/>
      <c r="AK87" s="364"/>
      <c r="AL87" s="365"/>
      <c r="AM87" s="364"/>
      <c r="AQ87" s="362"/>
      <c r="AR87" s="362"/>
      <c r="AS87" s="362"/>
      <c r="AT87" s="362"/>
      <c r="AU87" s="362"/>
      <c r="AV87" s="362"/>
      <c r="AW87" s="362"/>
      <c r="AX87" s="362"/>
      <c r="AY87" s="362"/>
      <c r="AZ87" s="362"/>
      <c r="BA87" s="362"/>
    </row>
    <row r="88" spans="1:53" s="363" customFormat="1" ht="30" customHeight="1">
      <c r="A88" s="360"/>
      <c r="B88" s="323"/>
      <c r="C88" s="348" t="s">
        <v>1451</v>
      </c>
      <c r="D88" s="334" t="s">
        <v>1462</v>
      </c>
      <c r="E88" s="323"/>
      <c r="F88" s="319"/>
      <c r="G88" s="323"/>
      <c r="H88" s="327"/>
      <c r="I88" s="327"/>
      <c r="J88" s="327"/>
      <c r="K88" s="327"/>
      <c r="L88" s="327"/>
      <c r="M88" s="327"/>
      <c r="N88" s="327"/>
      <c r="O88" s="327"/>
      <c r="P88" s="327"/>
      <c r="Q88" s="327"/>
      <c r="R88" s="327"/>
      <c r="S88" s="327"/>
      <c r="T88" s="327"/>
      <c r="U88" s="327"/>
      <c r="V88" s="327"/>
      <c r="W88" s="327"/>
      <c r="X88" s="327"/>
      <c r="Y88" s="327"/>
      <c r="Z88" s="327"/>
      <c r="AA88" s="327"/>
      <c r="AB88" s="327"/>
      <c r="AC88" s="323"/>
      <c r="AD88" s="323"/>
      <c r="AE88" s="323"/>
      <c r="AF88" s="323"/>
      <c r="AG88" s="323"/>
      <c r="AH88" s="335"/>
      <c r="AK88" s="364"/>
      <c r="AL88" s="365"/>
      <c r="AM88" s="364"/>
      <c r="AQ88" s="362"/>
      <c r="AR88" s="362"/>
      <c r="AS88" s="362"/>
      <c r="AT88" s="362"/>
      <c r="AU88" s="362"/>
      <c r="AV88" s="362"/>
      <c r="AW88" s="362"/>
      <c r="AX88" s="362"/>
      <c r="AY88" s="362"/>
      <c r="AZ88" s="362"/>
      <c r="BA88" s="362"/>
    </row>
    <row r="89" spans="1:53" s="363" customFormat="1" ht="30" customHeight="1">
      <c r="A89" s="356" t="s">
        <v>33</v>
      </c>
      <c r="B89" s="323" t="s">
        <v>1821</v>
      </c>
      <c r="C89" s="348"/>
      <c r="D89" s="323"/>
      <c r="E89" s="323"/>
      <c r="F89" s="319"/>
      <c r="G89" s="323"/>
      <c r="H89" s="327"/>
      <c r="I89" s="327"/>
      <c r="J89" s="327"/>
      <c r="K89" s="327"/>
      <c r="L89" s="327"/>
      <c r="M89" s="327"/>
      <c r="N89" s="327"/>
      <c r="O89" s="327"/>
      <c r="P89" s="327"/>
      <c r="Q89" s="327"/>
      <c r="R89" s="327"/>
      <c r="S89" s="327"/>
      <c r="T89" s="327"/>
      <c r="U89" s="327"/>
      <c r="V89" s="327"/>
      <c r="W89" s="327"/>
      <c r="X89" s="327"/>
      <c r="Y89" s="327"/>
      <c r="Z89" s="327"/>
      <c r="AA89" s="327"/>
      <c r="AB89" s="327"/>
      <c r="AC89" s="323"/>
      <c r="AD89" s="323"/>
      <c r="AE89" s="323"/>
      <c r="AF89" s="323"/>
      <c r="AG89" s="323"/>
      <c r="AH89" s="335"/>
      <c r="AK89" s="364"/>
      <c r="AL89" s="365"/>
      <c r="AM89" s="364"/>
      <c r="AQ89" s="323"/>
      <c r="AR89" s="323"/>
      <c r="AS89" s="323"/>
      <c r="AT89" s="323"/>
      <c r="AU89" s="323"/>
      <c r="AV89" s="323"/>
      <c r="AW89" s="323"/>
      <c r="AX89" s="323"/>
      <c r="AY89" s="323"/>
      <c r="AZ89" s="362"/>
      <c r="BA89" s="362"/>
    </row>
    <row r="90" spans="1:53" s="363" customFormat="1" ht="30" customHeight="1">
      <c r="A90" s="366"/>
      <c r="B90" s="367"/>
      <c r="C90" s="366" t="s">
        <v>1451</v>
      </c>
      <c r="D90" s="334" t="s">
        <v>1468</v>
      </c>
      <c r="E90" s="334"/>
      <c r="F90" s="358"/>
      <c r="G90" s="334"/>
      <c r="H90" s="366"/>
      <c r="I90" s="366"/>
      <c r="J90" s="366"/>
      <c r="K90" s="366"/>
      <c r="L90" s="366"/>
      <c r="M90" s="366"/>
      <c r="N90" s="366"/>
      <c r="O90" s="366"/>
      <c r="P90" s="366"/>
      <c r="Q90" s="366"/>
      <c r="R90" s="366"/>
      <c r="S90" s="366"/>
      <c r="T90" s="366"/>
      <c r="U90" s="366"/>
      <c r="V90" s="366"/>
      <c r="W90" s="366"/>
      <c r="X90" s="366"/>
      <c r="Y90" s="366"/>
      <c r="Z90" s="366"/>
      <c r="AA90" s="348"/>
      <c r="AB90" s="348"/>
      <c r="AC90" s="367"/>
      <c r="AD90" s="367"/>
      <c r="AE90" s="367"/>
      <c r="AF90" s="323"/>
      <c r="AG90" s="323"/>
      <c r="AH90" s="335"/>
      <c r="AK90" s="364"/>
      <c r="AL90" s="365"/>
      <c r="AM90" s="364"/>
      <c r="AQ90" s="323"/>
      <c r="AR90" s="323"/>
      <c r="AS90" s="323"/>
      <c r="AT90" s="323"/>
      <c r="AU90" s="323"/>
      <c r="AV90" s="323"/>
      <c r="AW90" s="323"/>
      <c r="AX90" s="323"/>
      <c r="AY90" s="323"/>
      <c r="AZ90" s="362"/>
      <c r="BA90" s="362"/>
    </row>
    <row r="91" spans="1:53" s="334" customFormat="1" ht="30" customHeight="1">
      <c r="A91" s="366"/>
      <c r="B91" s="367"/>
      <c r="C91" s="366" t="s">
        <v>1451</v>
      </c>
      <c r="D91" s="334" t="s">
        <v>1469</v>
      </c>
      <c r="F91" s="358"/>
      <c r="H91" s="366"/>
      <c r="I91" s="366"/>
      <c r="J91" s="366"/>
      <c r="K91" s="366"/>
      <c r="L91" s="366"/>
      <c r="M91" s="366"/>
      <c r="N91" s="366"/>
      <c r="O91" s="366"/>
      <c r="P91" s="366"/>
      <c r="Q91" s="366"/>
      <c r="R91" s="366"/>
      <c r="S91" s="366"/>
      <c r="T91" s="366"/>
      <c r="U91" s="366"/>
      <c r="V91" s="366"/>
      <c r="W91" s="366"/>
      <c r="X91" s="366"/>
      <c r="Y91" s="366"/>
      <c r="Z91" s="366"/>
      <c r="AA91" s="348"/>
      <c r="AB91" s="348"/>
      <c r="AC91" s="367"/>
      <c r="AD91" s="367"/>
      <c r="AE91" s="367"/>
      <c r="AF91" s="367"/>
      <c r="AG91" s="367"/>
      <c r="AH91" s="353"/>
      <c r="AK91" s="352"/>
      <c r="AL91" s="352"/>
      <c r="AM91" s="352"/>
      <c r="AQ91" s="367"/>
      <c r="AR91" s="367"/>
      <c r="AS91" s="367"/>
      <c r="AT91" s="367"/>
      <c r="AU91" s="367"/>
      <c r="AV91" s="367"/>
      <c r="AW91" s="367"/>
      <c r="AX91" s="367"/>
      <c r="AY91" s="367"/>
      <c r="AZ91" s="367"/>
      <c r="BA91" s="367"/>
    </row>
    <row r="92" spans="1:53" s="334" customFormat="1" ht="30" customHeight="1">
      <c r="A92" s="356" t="s">
        <v>34</v>
      </c>
      <c r="B92" s="323" t="s">
        <v>1822</v>
      </c>
      <c r="C92" s="348"/>
      <c r="D92" s="323"/>
      <c r="E92" s="323"/>
      <c r="F92" s="319"/>
      <c r="G92" s="323"/>
      <c r="H92" s="327"/>
      <c r="I92" s="327"/>
      <c r="J92" s="327"/>
      <c r="K92" s="327"/>
      <c r="L92" s="327"/>
      <c r="M92" s="327"/>
      <c r="N92" s="327"/>
      <c r="O92" s="327"/>
      <c r="P92" s="327"/>
      <c r="Q92" s="327"/>
      <c r="R92" s="327"/>
      <c r="S92" s="327"/>
      <c r="T92" s="327"/>
      <c r="U92" s="327"/>
      <c r="V92" s="327"/>
      <c r="W92" s="327"/>
      <c r="X92" s="327"/>
      <c r="Y92" s="327"/>
      <c r="Z92" s="327"/>
      <c r="AA92" s="327"/>
      <c r="AB92" s="327"/>
      <c r="AC92" s="323"/>
      <c r="AD92" s="323"/>
      <c r="AE92" s="323"/>
      <c r="AF92" s="367"/>
      <c r="AG92" s="367"/>
      <c r="AH92" s="353"/>
      <c r="AK92" s="352"/>
      <c r="AL92" s="352"/>
      <c r="AM92" s="352"/>
      <c r="AQ92" s="367"/>
      <c r="AR92" s="367"/>
      <c r="AS92" s="367"/>
      <c r="AT92" s="367"/>
      <c r="AU92" s="367"/>
      <c r="AV92" s="367"/>
      <c r="AW92" s="367"/>
      <c r="AX92" s="367"/>
      <c r="AY92" s="367"/>
      <c r="AZ92" s="367"/>
      <c r="BA92" s="367"/>
    </row>
    <row r="93" spans="1:53" ht="30" customHeight="1">
      <c r="A93" s="360"/>
      <c r="B93" s="323"/>
      <c r="C93" s="348" t="s">
        <v>1451</v>
      </c>
      <c r="D93" s="334" t="s">
        <v>1466</v>
      </c>
      <c r="E93" s="334"/>
      <c r="F93" s="358"/>
      <c r="G93" s="334"/>
      <c r="H93" s="348"/>
      <c r="I93" s="348"/>
      <c r="J93" s="348"/>
      <c r="K93" s="348"/>
      <c r="L93" s="348"/>
      <c r="M93" s="348"/>
      <c r="N93" s="348"/>
      <c r="O93" s="348"/>
      <c r="P93" s="348"/>
      <c r="Q93" s="348"/>
      <c r="R93" s="348"/>
      <c r="S93" s="327"/>
      <c r="T93" s="327"/>
      <c r="U93" s="327"/>
      <c r="V93" s="327"/>
      <c r="W93" s="327"/>
      <c r="X93" s="327"/>
      <c r="Y93" s="327"/>
      <c r="Z93" s="327"/>
      <c r="AA93" s="327"/>
      <c r="AB93" s="327"/>
      <c r="AC93" s="323"/>
      <c r="AD93" s="323"/>
      <c r="AE93" s="323"/>
      <c r="AF93" s="323"/>
      <c r="AG93" s="323"/>
      <c r="AH93" s="335"/>
      <c r="AL93" s="320"/>
      <c r="AQ93" s="323"/>
    </row>
    <row r="94" spans="1:53" ht="30" customHeight="1">
      <c r="A94" s="360"/>
      <c r="B94" s="323"/>
      <c r="C94" s="348" t="s">
        <v>1451</v>
      </c>
      <c r="D94" s="334" t="s">
        <v>1467</v>
      </c>
      <c r="E94" s="334"/>
      <c r="F94" s="358"/>
      <c r="G94" s="334"/>
      <c r="H94" s="348"/>
      <c r="I94" s="348"/>
      <c r="J94" s="348"/>
      <c r="K94" s="348"/>
      <c r="L94" s="348"/>
      <c r="M94" s="348"/>
      <c r="N94" s="348"/>
      <c r="O94" s="348"/>
      <c r="P94" s="348"/>
      <c r="Q94" s="348"/>
      <c r="R94" s="348"/>
      <c r="S94" s="327"/>
      <c r="T94" s="327"/>
      <c r="U94" s="327"/>
      <c r="V94" s="327"/>
      <c r="W94" s="327"/>
      <c r="X94" s="327"/>
      <c r="Y94" s="327"/>
      <c r="Z94" s="327"/>
      <c r="AA94" s="327"/>
      <c r="AB94" s="327"/>
      <c r="AC94" s="323"/>
      <c r="AD94" s="323"/>
      <c r="AE94" s="323"/>
      <c r="AF94" s="323"/>
      <c r="AG94" s="323"/>
      <c r="AH94" s="335"/>
      <c r="AL94" s="320"/>
      <c r="AQ94" s="323"/>
    </row>
    <row r="95" spans="1:53" ht="30" customHeight="1">
      <c r="A95" s="356" t="s">
        <v>1471</v>
      </c>
      <c r="B95" s="323" t="s">
        <v>1823</v>
      </c>
      <c r="C95" s="323"/>
      <c r="D95" s="323"/>
      <c r="E95" s="323"/>
      <c r="G95" s="323"/>
      <c r="H95" s="327"/>
      <c r="I95" s="327"/>
      <c r="J95" s="327"/>
      <c r="K95" s="327"/>
      <c r="L95" s="327"/>
      <c r="M95" s="327"/>
      <c r="N95" s="327"/>
      <c r="O95" s="327"/>
      <c r="P95" s="327"/>
      <c r="Q95" s="327"/>
      <c r="R95" s="327"/>
      <c r="S95" s="327"/>
      <c r="T95" s="327"/>
      <c r="U95" s="327"/>
      <c r="V95" s="327"/>
      <c r="W95" s="327"/>
      <c r="X95" s="327"/>
      <c r="Y95" s="327"/>
      <c r="Z95" s="327"/>
      <c r="AA95" s="327"/>
      <c r="AB95" s="327"/>
      <c r="AC95" s="323"/>
      <c r="AD95" s="323"/>
      <c r="AE95" s="323"/>
      <c r="AF95" s="323"/>
      <c r="AG95" s="323"/>
      <c r="AH95" s="335"/>
      <c r="AL95" s="320"/>
      <c r="AQ95" s="323"/>
    </row>
    <row r="96" spans="1:53" ht="30" customHeight="1">
      <c r="A96" s="327"/>
      <c r="B96" s="323" t="s">
        <v>1495</v>
      </c>
      <c r="C96" s="348"/>
      <c r="D96" s="334"/>
      <c r="E96" s="334"/>
      <c r="G96" s="323"/>
      <c r="H96" s="327"/>
      <c r="I96" s="327"/>
      <c r="J96" s="327"/>
      <c r="K96" s="327"/>
      <c r="L96" s="327"/>
      <c r="M96" s="327"/>
      <c r="N96" s="327"/>
      <c r="O96" s="327"/>
      <c r="P96" s="327"/>
      <c r="Q96" s="327"/>
      <c r="R96" s="327"/>
      <c r="S96" s="327"/>
      <c r="T96" s="327"/>
      <c r="U96" s="327"/>
      <c r="V96" s="327"/>
      <c r="W96" s="327"/>
      <c r="X96" s="327"/>
      <c r="Y96" s="327"/>
      <c r="Z96" s="327"/>
      <c r="AA96" s="327"/>
      <c r="AB96" s="327"/>
      <c r="AC96" s="323"/>
      <c r="AD96" s="323"/>
      <c r="AE96" s="323"/>
      <c r="AF96" s="323"/>
      <c r="AG96" s="323"/>
      <c r="AH96" s="335"/>
      <c r="AL96" s="320"/>
      <c r="AQ96" s="362"/>
      <c r="AR96" s="362"/>
      <c r="AS96" s="362"/>
      <c r="AT96" s="362"/>
      <c r="AU96" s="362"/>
      <c r="AV96" s="362"/>
      <c r="AW96" s="362"/>
      <c r="AX96" s="362"/>
      <c r="AY96" s="362"/>
    </row>
    <row r="97" spans="1:53" ht="30" customHeight="1">
      <c r="A97" s="356" t="s">
        <v>1472</v>
      </c>
      <c r="B97" s="323" t="s">
        <v>1824</v>
      </c>
      <c r="C97" s="323"/>
      <c r="D97" s="323"/>
      <c r="E97" s="323"/>
      <c r="G97" s="323"/>
      <c r="H97" s="327"/>
      <c r="I97" s="327"/>
      <c r="J97" s="327"/>
      <c r="K97" s="327"/>
      <c r="L97" s="327"/>
      <c r="M97" s="327"/>
      <c r="N97" s="327"/>
      <c r="O97" s="327"/>
      <c r="P97" s="327"/>
      <c r="Q97" s="327"/>
      <c r="R97" s="327"/>
      <c r="S97" s="327"/>
      <c r="T97" s="327"/>
      <c r="U97" s="327"/>
      <c r="V97" s="327"/>
      <c r="W97" s="327"/>
      <c r="X97" s="327"/>
      <c r="Y97" s="327"/>
      <c r="Z97" s="327"/>
      <c r="AA97" s="327"/>
      <c r="AB97" s="327"/>
      <c r="AC97" s="323"/>
      <c r="AD97" s="323"/>
      <c r="AE97" s="323"/>
      <c r="AF97" s="323"/>
      <c r="AG97" s="323"/>
      <c r="AH97" s="335"/>
      <c r="AL97" s="320"/>
      <c r="AQ97" s="362"/>
      <c r="AR97" s="362"/>
      <c r="AS97" s="362"/>
      <c r="AT97" s="362"/>
      <c r="AU97" s="362"/>
      <c r="AV97" s="362"/>
      <c r="AW97" s="362"/>
      <c r="AX97" s="362"/>
      <c r="AY97" s="362"/>
    </row>
    <row r="98" spans="1:53" s="363" customFormat="1" ht="30" customHeight="1">
      <c r="A98" s="360"/>
      <c r="B98" s="323"/>
      <c r="C98" s="348" t="s">
        <v>1451</v>
      </c>
      <c r="D98" s="334" t="s">
        <v>1496</v>
      </c>
      <c r="E98" s="334"/>
      <c r="F98" s="358"/>
      <c r="G98" s="323"/>
      <c r="H98" s="327"/>
      <c r="I98" s="327"/>
      <c r="J98" s="327"/>
      <c r="K98" s="327"/>
      <c r="L98" s="327"/>
      <c r="M98" s="327"/>
      <c r="N98" s="327"/>
      <c r="O98" s="327"/>
      <c r="P98" s="327"/>
      <c r="Q98" s="327"/>
      <c r="R98" s="327"/>
      <c r="S98" s="327"/>
      <c r="T98" s="327"/>
      <c r="U98" s="327"/>
      <c r="V98" s="327"/>
      <c r="W98" s="327"/>
      <c r="X98" s="327"/>
      <c r="Y98" s="327"/>
      <c r="Z98" s="327"/>
      <c r="AA98" s="327"/>
      <c r="AB98" s="327"/>
      <c r="AC98" s="323"/>
      <c r="AD98" s="323"/>
      <c r="AE98" s="323"/>
      <c r="AF98" s="323"/>
      <c r="AG98" s="323"/>
      <c r="AH98" s="335"/>
      <c r="AK98" s="364"/>
      <c r="AL98" s="365"/>
      <c r="AM98" s="364"/>
      <c r="AQ98" s="362"/>
      <c r="AR98" s="362"/>
      <c r="AS98" s="362"/>
      <c r="AT98" s="362"/>
      <c r="AU98" s="362"/>
      <c r="AV98" s="362"/>
      <c r="AW98" s="362"/>
      <c r="AX98" s="362"/>
      <c r="AY98" s="362"/>
      <c r="AZ98" s="362"/>
      <c r="BA98" s="362"/>
    </row>
    <row r="99" spans="1:53" s="363" customFormat="1" ht="30" customHeight="1">
      <c r="A99" s="361"/>
      <c r="B99" s="323"/>
      <c r="C99" s="348" t="s">
        <v>1451</v>
      </c>
      <c r="D99" s="334" t="s">
        <v>1463</v>
      </c>
      <c r="E99" s="334"/>
      <c r="F99" s="358"/>
      <c r="G99" s="323"/>
      <c r="H99" s="327"/>
      <c r="I99" s="327"/>
      <c r="J99" s="327"/>
      <c r="K99" s="327"/>
      <c r="L99" s="327"/>
      <c r="M99" s="327"/>
      <c r="N99" s="327"/>
      <c r="O99" s="327"/>
      <c r="P99" s="327"/>
      <c r="Q99" s="327"/>
      <c r="R99" s="327"/>
      <c r="S99" s="327"/>
      <c r="T99" s="327"/>
      <c r="U99" s="327"/>
      <c r="V99" s="327"/>
      <c r="W99" s="327"/>
      <c r="X99" s="327"/>
      <c r="Y99" s="327"/>
      <c r="Z99" s="327"/>
      <c r="AA99" s="327"/>
      <c r="AB99" s="327"/>
      <c r="AC99" s="323"/>
      <c r="AD99" s="323"/>
      <c r="AE99" s="323"/>
      <c r="AF99" s="323"/>
      <c r="AG99" s="323"/>
      <c r="AH99" s="335"/>
      <c r="AK99" s="364"/>
      <c r="AL99" s="365"/>
      <c r="AM99" s="364"/>
      <c r="AQ99" s="322"/>
      <c r="AR99" s="323"/>
      <c r="AS99" s="323"/>
      <c r="AT99" s="323"/>
      <c r="AU99" s="323"/>
      <c r="AV99" s="323"/>
      <c r="AW99" s="323"/>
      <c r="AX99" s="323"/>
      <c r="AY99" s="323"/>
      <c r="AZ99" s="362"/>
      <c r="BA99" s="362"/>
    </row>
    <row r="100" spans="1:53" s="363" customFormat="1" ht="30" customHeight="1">
      <c r="A100" s="361"/>
      <c r="B100" s="323"/>
      <c r="C100" s="348" t="s">
        <v>1451</v>
      </c>
      <c r="D100" s="334" t="s">
        <v>1464</v>
      </c>
      <c r="E100" s="334"/>
      <c r="F100" s="358"/>
      <c r="G100" s="323"/>
      <c r="H100" s="327"/>
      <c r="I100" s="327"/>
      <c r="J100" s="327"/>
      <c r="K100" s="327"/>
      <c r="L100" s="327"/>
      <c r="M100" s="327"/>
      <c r="N100" s="327"/>
      <c r="O100" s="327"/>
      <c r="P100" s="327"/>
      <c r="Q100" s="327"/>
      <c r="R100" s="327"/>
      <c r="S100" s="327"/>
      <c r="T100" s="327"/>
      <c r="U100" s="327"/>
      <c r="V100" s="327"/>
      <c r="W100" s="327"/>
      <c r="X100" s="327"/>
      <c r="Y100" s="327"/>
      <c r="Z100" s="327"/>
      <c r="AA100" s="327"/>
      <c r="AB100" s="327"/>
      <c r="AC100" s="323"/>
      <c r="AD100" s="323"/>
      <c r="AE100" s="323"/>
      <c r="AF100" s="323"/>
      <c r="AG100" s="323"/>
      <c r="AH100" s="335"/>
      <c r="AK100" s="364"/>
      <c r="AL100" s="365"/>
      <c r="AM100" s="364"/>
      <c r="AQ100" s="322"/>
      <c r="AR100" s="323"/>
      <c r="AS100" s="323"/>
      <c r="AT100" s="323"/>
      <c r="AU100" s="323"/>
      <c r="AV100" s="323"/>
      <c r="AW100" s="323"/>
      <c r="AX100" s="323"/>
      <c r="AY100" s="323"/>
      <c r="AZ100" s="362"/>
      <c r="BA100" s="362"/>
    </row>
    <row r="101" spans="1:53" ht="30" customHeight="1">
      <c r="A101" s="361"/>
      <c r="B101" s="323"/>
      <c r="C101" s="348" t="s">
        <v>1451</v>
      </c>
      <c r="D101" s="334" t="s">
        <v>1465</v>
      </c>
      <c r="E101" s="334"/>
      <c r="F101" s="358"/>
      <c r="G101" s="323"/>
      <c r="H101" s="327"/>
      <c r="I101" s="327"/>
      <c r="J101" s="327"/>
      <c r="K101" s="327"/>
      <c r="L101" s="327"/>
      <c r="M101" s="327"/>
      <c r="N101" s="327"/>
      <c r="O101" s="327"/>
      <c r="P101" s="327"/>
      <c r="Q101" s="327"/>
      <c r="R101" s="327"/>
      <c r="S101" s="327"/>
      <c r="T101" s="327"/>
      <c r="U101" s="327"/>
      <c r="V101" s="327"/>
      <c r="W101" s="327"/>
      <c r="X101" s="327"/>
      <c r="Y101" s="327"/>
      <c r="Z101" s="327"/>
      <c r="AA101" s="327"/>
      <c r="AB101" s="327"/>
      <c r="AC101" s="323"/>
      <c r="AD101" s="323"/>
      <c r="AE101" s="323"/>
      <c r="AF101" s="323"/>
      <c r="AG101" s="323"/>
      <c r="AH101" s="335"/>
      <c r="AL101" s="320"/>
    </row>
    <row r="102" spans="1:53" ht="30" customHeight="1">
      <c r="A102" s="356" t="s">
        <v>1573</v>
      </c>
      <c r="B102" s="323" t="s">
        <v>1825</v>
      </c>
      <c r="C102" s="348"/>
      <c r="D102" s="323"/>
      <c r="E102" s="323"/>
      <c r="G102" s="323"/>
      <c r="H102" s="327"/>
      <c r="I102" s="327"/>
      <c r="J102" s="327"/>
      <c r="K102" s="327"/>
      <c r="L102" s="327"/>
      <c r="M102" s="327"/>
      <c r="N102" s="327"/>
      <c r="O102" s="327"/>
      <c r="P102" s="327"/>
      <c r="Q102" s="327"/>
      <c r="R102" s="327"/>
      <c r="S102" s="327"/>
      <c r="T102" s="327"/>
      <c r="U102" s="327"/>
      <c r="V102" s="327"/>
      <c r="W102" s="327"/>
      <c r="X102" s="327"/>
      <c r="Y102" s="327"/>
      <c r="Z102" s="327"/>
      <c r="AA102" s="327"/>
      <c r="AB102" s="327"/>
      <c r="AC102" s="323"/>
      <c r="AD102" s="323"/>
      <c r="AE102" s="323"/>
      <c r="AF102" s="323"/>
      <c r="AG102" s="323"/>
      <c r="AH102" s="335"/>
      <c r="AL102" s="320"/>
    </row>
    <row r="103" spans="1:53" ht="30" customHeight="1">
      <c r="A103" s="360"/>
      <c r="B103" s="323" t="s">
        <v>1497</v>
      </c>
      <c r="C103" s="368"/>
      <c r="D103" s="369"/>
      <c r="E103" s="369"/>
      <c r="F103" s="370"/>
      <c r="G103" s="369"/>
      <c r="H103" s="368"/>
      <c r="I103" s="368"/>
      <c r="J103" s="368"/>
      <c r="K103" s="368"/>
      <c r="L103" s="368"/>
      <c r="M103" s="368"/>
      <c r="N103" s="368"/>
      <c r="O103" s="368"/>
      <c r="P103" s="368"/>
      <c r="Q103" s="368"/>
      <c r="R103" s="368"/>
      <c r="S103" s="368"/>
      <c r="T103" s="368"/>
      <c r="U103" s="368"/>
      <c r="V103" s="368"/>
      <c r="W103" s="368"/>
      <c r="X103" s="368"/>
      <c r="Y103" s="368"/>
      <c r="Z103" s="368"/>
      <c r="AA103" s="327"/>
      <c r="AB103" s="327"/>
      <c r="AC103" s="323"/>
      <c r="AD103" s="323"/>
      <c r="AE103" s="323"/>
      <c r="AF103" s="323"/>
      <c r="AG103" s="323"/>
      <c r="AH103" s="335"/>
      <c r="AL103" s="320"/>
    </row>
    <row r="104" spans="1:53" ht="30" customHeight="1">
      <c r="A104" s="371" t="s">
        <v>1740</v>
      </c>
      <c r="B104" s="323" t="s">
        <v>1826</v>
      </c>
      <c r="C104" s="348"/>
      <c r="D104" s="323"/>
      <c r="E104" s="323"/>
      <c r="G104" s="323"/>
      <c r="H104" s="327"/>
      <c r="I104" s="327"/>
      <c r="J104" s="327"/>
      <c r="K104" s="327"/>
      <c r="L104" s="327"/>
      <c r="M104" s="327"/>
      <c r="N104" s="327"/>
      <c r="O104" s="327"/>
      <c r="P104" s="327"/>
      <c r="Q104" s="327"/>
      <c r="R104" s="327"/>
      <c r="S104" s="327"/>
      <c r="T104" s="327"/>
      <c r="U104" s="327"/>
      <c r="V104" s="327"/>
      <c r="W104" s="327"/>
      <c r="X104" s="327"/>
      <c r="Y104" s="327"/>
      <c r="Z104" s="327"/>
      <c r="AA104" s="327"/>
      <c r="AB104" s="327"/>
      <c r="AC104" s="323"/>
      <c r="AD104" s="323"/>
      <c r="AE104" s="323"/>
      <c r="AF104" s="323"/>
      <c r="AG104" s="323"/>
      <c r="AH104" s="335"/>
      <c r="AL104" s="320"/>
    </row>
    <row r="105" spans="1:53" ht="30" customHeight="1">
      <c r="A105" s="360"/>
      <c r="B105" s="323"/>
      <c r="C105" s="348" t="s">
        <v>1451</v>
      </c>
      <c r="D105" s="334" t="s">
        <v>1498</v>
      </c>
      <c r="E105" s="334"/>
      <c r="F105" s="358"/>
      <c r="G105" s="334"/>
      <c r="H105" s="348"/>
      <c r="I105" s="348"/>
      <c r="J105" s="348"/>
      <c r="K105" s="348"/>
      <c r="L105" s="348"/>
      <c r="M105" s="348"/>
      <c r="N105" s="348"/>
      <c r="O105" s="348"/>
      <c r="P105" s="348"/>
      <c r="Q105" s="348"/>
      <c r="R105" s="348"/>
      <c r="S105" s="327"/>
      <c r="T105" s="327"/>
      <c r="U105" s="327"/>
      <c r="V105" s="327"/>
      <c r="W105" s="327"/>
      <c r="X105" s="327"/>
      <c r="Y105" s="327"/>
      <c r="Z105" s="327"/>
      <c r="AA105" s="327"/>
      <c r="AB105" s="327"/>
      <c r="AC105" s="323"/>
      <c r="AD105" s="323"/>
      <c r="AE105" s="323"/>
      <c r="AF105" s="323"/>
      <c r="AG105" s="323"/>
      <c r="AH105" s="335"/>
      <c r="AL105" s="320"/>
    </row>
    <row r="106" spans="1:53" ht="30" customHeight="1">
      <c r="A106" s="360"/>
      <c r="B106" s="323"/>
      <c r="C106" s="348" t="s">
        <v>1451</v>
      </c>
      <c r="D106" s="334" t="s">
        <v>1499</v>
      </c>
      <c r="E106" s="334"/>
      <c r="F106" s="358"/>
      <c r="G106" s="334"/>
      <c r="H106" s="348"/>
      <c r="I106" s="348"/>
      <c r="J106" s="348"/>
      <c r="K106" s="348"/>
      <c r="L106" s="348"/>
      <c r="M106" s="348"/>
      <c r="N106" s="348"/>
      <c r="O106" s="348"/>
      <c r="P106" s="348"/>
      <c r="Q106" s="348"/>
      <c r="R106" s="348"/>
      <c r="S106" s="327"/>
      <c r="T106" s="327"/>
      <c r="U106" s="327"/>
      <c r="V106" s="327"/>
      <c r="W106" s="327"/>
      <c r="X106" s="327"/>
      <c r="Y106" s="327"/>
      <c r="Z106" s="327"/>
      <c r="AA106" s="327"/>
      <c r="AB106" s="327"/>
      <c r="AC106" s="323"/>
      <c r="AD106" s="323"/>
      <c r="AE106" s="323"/>
      <c r="AF106" s="323"/>
      <c r="AG106" s="323"/>
      <c r="AH106" s="335"/>
      <c r="AL106" s="320"/>
    </row>
    <row r="107" spans="1:53" ht="30" customHeight="1">
      <c r="A107" s="360"/>
      <c r="B107" s="323"/>
      <c r="C107" s="348" t="s">
        <v>1451</v>
      </c>
      <c r="D107" s="334" t="s">
        <v>1500</v>
      </c>
      <c r="E107" s="334"/>
      <c r="F107" s="358"/>
      <c r="G107" s="334"/>
      <c r="H107" s="348"/>
      <c r="I107" s="348"/>
      <c r="J107" s="348"/>
      <c r="K107" s="348"/>
      <c r="L107" s="348"/>
      <c r="M107" s="348"/>
      <c r="N107" s="348"/>
      <c r="O107" s="348"/>
      <c r="P107" s="348"/>
      <c r="Q107" s="348"/>
      <c r="R107" s="348"/>
      <c r="S107" s="327"/>
      <c r="T107" s="327"/>
      <c r="U107" s="327"/>
      <c r="V107" s="327"/>
      <c r="W107" s="327"/>
      <c r="X107" s="327"/>
      <c r="Y107" s="327"/>
      <c r="Z107" s="327"/>
      <c r="AA107" s="327"/>
      <c r="AB107" s="327"/>
      <c r="AC107" s="323"/>
      <c r="AD107" s="323"/>
      <c r="AE107" s="323"/>
      <c r="AF107" s="323"/>
      <c r="AG107" s="323"/>
      <c r="AH107" s="335"/>
      <c r="AL107" s="320"/>
    </row>
    <row r="108" spans="1:53" ht="30" customHeight="1">
      <c r="A108" s="360"/>
      <c r="B108" s="323"/>
      <c r="C108" s="348" t="s">
        <v>1451</v>
      </c>
      <c r="D108" s="334" t="s">
        <v>1501</v>
      </c>
      <c r="E108" s="334"/>
      <c r="F108" s="358"/>
      <c r="G108" s="334"/>
      <c r="H108" s="348"/>
      <c r="I108" s="348"/>
      <c r="J108" s="348"/>
      <c r="K108" s="348"/>
      <c r="L108" s="348"/>
      <c r="M108" s="348"/>
      <c r="N108" s="348"/>
      <c r="O108" s="348"/>
      <c r="P108" s="348"/>
      <c r="Q108" s="348"/>
      <c r="R108" s="348"/>
      <c r="S108" s="327"/>
      <c r="T108" s="327"/>
      <c r="U108" s="327"/>
      <c r="V108" s="327"/>
      <c r="W108" s="327"/>
      <c r="X108" s="327"/>
      <c r="Y108" s="327"/>
      <c r="Z108" s="327"/>
      <c r="AA108" s="327"/>
      <c r="AB108" s="327"/>
      <c r="AC108" s="323"/>
      <c r="AD108" s="323"/>
      <c r="AE108" s="323"/>
      <c r="AF108" s="323"/>
      <c r="AG108" s="323"/>
      <c r="AH108" s="335"/>
      <c r="AL108" s="320"/>
    </row>
    <row r="109" spans="1:53" ht="30" customHeight="1">
      <c r="A109" s="360"/>
      <c r="B109" s="323"/>
      <c r="C109" s="348" t="s">
        <v>1451</v>
      </c>
      <c r="D109" s="334" t="s">
        <v>1502</v>
      </c>
      <c r="E109" s="334"/>
      <c r="F109" s="358"/>
      <c r="G109" s="334"/>
      <c r="H109" s="348"/>
      <c r="I109" s="348"/>
      <c r="J109" s="348"/>
      <c r="K109" s="348"/>
      <c r="L109" s="348"/>
      <c r="M109" s="348"/>
      <c r="N109" s="348"/>
      <c r="O109" s="348"/>
      <c r="P109" s="348"/>
      <c r="Q109" s="348"/>
      <c r="R109" s="348"/>
      <c r="S109" s="327"/>
      <c r="T109" s="327"/>
      <c r="U109" s="327"/>
      <c r="V109" s="327"/>
      <c r="W109" s="327"/>
      <c r="X109" s="327"/>
      <c r="Y109" s="327"/>
      <c r="Z109" s="327"/>
      <c r="AA109" s="327"/>
      <c r="AB109" s="327"/>
      <c r="AC109" s="323"/>
      <c r="AD109" s="323"/>
      <c r="AE109" s="323"/>
      <c r="AF109" s="323"/>
      <c r="AG109" s="323"/>
      <c r="AH109" s="335"/>
      <c r="AL109" s="320"/>
      <c r="AR109" s="321"/>
      <c r="AS109" s="321"/>
      <c r="AT109" s="321"/>
      <c r="AU109" s="321"/>
      <c r="AV109" s="321"/>
      <c r="AW109" s="321"/>
      <c r="AX109" s="321"/>
      <c r="AY109" s="321"/>
    </row>
    <row r="110" spans="1:53" ht="30" customHeight="1">
      <c r="A110" s="360"/>
      <c r="B110" s="323"/>
      <c r="C110" s="348" t="s">
        <v>1451</v>
      </c>
      <c r="D110" s="334" t="s">
        <v>1503</v>
      </c>
      <c r="E110" s="334"/>
      <c r="F110" s="358"/>
      <c r="G110" s="334"/>
      <c r="H110" s="348"/>
      <c r="I110" s="348"/>
      <c r="J110" s="348"/>
      <c r="K110" s="348"/>
      <c r="L110" s="348"/>
      <c r="M110" s="348"/>
      <c r="N110" s="348"/>
      <c r="O110" s="348"/>
      <c r="P110" s="348"/>
      <c r="Q110" s="348"/>
      <c r="R110" s="348"/>
      <c r="S110" s="327"/>
      <c r="T110" s="327"/>
      <c r="U110" s="327"/>
      <c r="V110" s="327"/>
      <c r="W110" s="327"/>
      <c r="X110" s="327"/>
      <c r="Y110" s="327"/>
      <c r="Z110" s="327"/>
      <c r="AA110" s="327"/>
      <c r="AB110" s="327"/>
      <c r="AC110" s="323"/>
      <c r="AD110" s="323"/>
      <c r="AE110" s="323"/>
      <c r="AF110" s="323"/>
      <c r="AG110" s="323"/>
      <c r="AH110" s="335"/>
      <c r="AL110" s="320"/>
      <c r="AR110" s="321"/>
      <c r="AS110" s="321"/>
      <c r="AT110" s="321"/>
      <c r="AU110" s="321"/>
      <c r="AV110" s="321"/>
      <c r="AW110" s="321"/>
      <c r="AX110" s="321"/>
      <c r="AY110" s="321"/>
    </row>
    <row r="111" spans="1:53" s="320" customFormat="1" ht="24.95" customHeight="1">
      <c r="A111" s="360"/>
      <c r="B111" s="323"/>
      <c r="C111" s="348" t="s">
        <v>1451</v>
      </c>
      <c r="D111" s="334" t="s">
        <v>1504</v>
      </c>
      <c r="E111" s="334"/>
      <c r="F111" s="358"/>
      <c r="G111" s="334"/>
      <c r="H111" s="348"/>
      <c r="I111" s="348"/>
      <c r="J111" s="348"/>
      <c r="K111" s="348"/>
      <c r="L111" s="348"/>
      <c r="M111" s="348"/>
      <c r="N111" s="348"/>
      <c r="O111" s="348"/>
      <c r="P111" s="348"/>
      <c r="Q111" s="348"/>
      <c r="R111" s="348"/>
      <c r="S111" s="327"/>
      <c r="T111" s="327"/>
      <c r="U111" s="327"/>
      <c r="V111" s="327"/>
      <c r="W111" s="327"/>
      <c r="X111" s="327"/>
      <c r="Y111" s="327"/>
      <c r="Z111" s="327"/>
      <c r="AA111" s="327"/>
      <c r="AB111" s="327"/>
      <c r="AC111" s="323"/>
      <c r="AD111" s="323"/>
      <c r="AE111" s="323"/>
      <c r="AF111" s="323"/>
      <c r="AG111" s="323"/>
      <c r="AH111" s="335"/>
      <c r="AI111" s="318"/>
      <c r="AJ111" s="318"/>
      <c r="AN111" s="318"/>
      <c r="AO111" s="318"/>
      <c r="AP111" s="318"/>
      <c r="AQ111" s="322"/>
      <c r="AR111" s="321"/>
      <c r="AS111" s="321"/>
      <c r="AT111" s="321"/>
      <c r="AU111" s="321"/>
      <c r="AV111" s="321"/>
      <c r="AW111" s="321"/>
      <c r="AX111" s="321"/>
      <c r="AY111" s="321"/>
      <c r="AZ111" s="321"/>
      <c r="BA111" s="321"/>
    </row>
    <row r="112" spans="1:53" s="320" customFormat="1" ht="30" customHeight="1">
      <c r="A112" s="320">
        <v>11</v>
      </c>
      <c r="B112" s="372" t="s">
        <v>1809</v>
      </c>
      <c r="C112" s="323"/>
      <c r="D112" s="323"/>
      <c r="E112" s="327"/>
      <c r="F112" s="327"/>
      <c r="G112" s="327"/>
      <c r="H112" s="327"/>
      <c r="I112" s="327"/>
      <c r="J112" s="327"/>
      <c r="K112" s="327"/>
      <c r="L112" s="327"/>
      <c r="M112" s="327"/>
      <c r="N112" s="327"/>
      <c r="O112" s="327"/>
      <c r="P112" s="327"/>
      <c r="Q112" s="327"/>
      <c r="R112" s="327"/>
      <c r="S112" s="327"/>
      <c r="T112" s="327"/>
      <c r="U112" s="327"/>
      <c r="V112" s="327"/>
      <c r="W112" s="327"/>
      <c r="X112" s="327"/>
      <c r="Y112" s="327"/>
      <c r="Z112" s="327"/>
      <c r="AA112" s="327"/>
      <c r="AB112" s="327"/>
      <c r="AC112" s="323"/>
      <c r="AD112" s="323"/>
      <c r="AE112" s="323"/>
      <c r="AF112" s="323"/>
      <c r="AG112" s="323"/>
      <c r="AH112" s="318"/>
      <c r="AI112" s="318"/>
      <c r="AJ112" s="318"/>
      <c r="AL112" s="321"/>
      <c r="AN112" s="318"/>
      <c r="AO112" s="318"/>
      <c r="AP112" s="318"/>
      <c r="AQ112" s="322"/>
      <c r="AR112" s="321"/>
      <c r="AS112" s="321"/>
      <c r="AT112" s="321"/>
      <c r="AU112" s="321"/>
      <c r="AV112" s="321"/>
      <c r="AW112" s="321"/>
      <c r="AX112" s="321"/>
      <c r="AY112" s="321"/>
      <c r="AZ112" s="321"/>
      <c r="BA112" s="321"/>
    </row>
    <row r="113" spans="1:53" s="320" customFormat="1" ht="30" customHeight="1">
      <c r="A113" s="328"/>
      <c r="B113" s="358" t="s">
        <v>1486</v>
      </c>
      <c r="C113" s="321"/>
      <c r="D113" s="323"/>
      <c r="E113" s="327"/>
      <c r="F113" s="327"/>
      <c r="G113" s="327"/>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3"/>
      <c r="AD113" s="323"/>
      <c r="AE113" s="323"/>
      <c r="AF113" s="323"/>
      <c r="AG113" s="323"/>
      <c r="AH113" s="363"/>
      <c r="AI113" s="318"/>
      <c r="AJ113" s="318"/>
      <c r="AL113" s="321"/>
      <c r="AN113" s="318"/>
      <c r="AO113" s="318"/>
      <c r="AP113" s="318"/>
      <c r="AQ113" s="323"/>
      <c r="AR113" s="323"/>
      <c r="AS113" s="323"/>
      <c r="AT113" s="323"/>
      <c r="AU113" s="323"/>
      <c r="AV113" s="323"/>
      <c r="AW113" s="323"/>
      <c r="AX113" s="323"/>
      <c r="AY113" s="323"/>
      <c r="AZ113" s="321"/>
      <c r="BA113" s="321"/>
    </row>
    <row r="114" spans="1:53" s="320" customFormat="1" ht="30" customHeight="1">
      <c r="A114" s="328"/>
      <c r="B114" s="358" t="s">
        <v>1487</v>
      </c>
      <c r="C114" s="323"/>
      <c r="D114" s="323"/>
      <c r="E114" s="327"/>
      <c r="F114" s="327"/>
      <c r="G114" s="327"/>
      <c r="H114" s="327"/>
      <c r="I114" s="327"/>
      <c r="J114" s="327"/>
      <c r="K114" s="327"/>
      <c r="L114" s="327"/>
      <c r="M114" s="327"/>
      <c r="N114" s="327"/>
      <c r="O114" s="327"/>
      <c r="P114" s="327"/>
      <c r="Q114" s="327"/>
      <c r="R114" s="327"/>
      <c r="S114" s="327"/>
      <c r="T114" s="327"/>
      <c r="U114" s="327"/>
      <c r="V114" s="327"/>
      <c r="W114" s="327"/>
      <c r="X114" s="327"/>
      <c r="Y114" s="327"/>
      <c r="Z114" s="327"/>
      <c r="AA114" s="327"/>
      <c r="AB114" s="327"/>
      <c r="AC114" s="323"/>
      <c r="AD114" s="323"/>
      <c r="AE114" s="323"/>
      <c r="AF114" s="323"/>
      <c r="AG114" s="323"/>
      <c r="AH114" s="363"/>
      <c r="AI114" s="318"/>
      <c r="AJ114" s="318"/>
      <c r="AL114" s="321"/>
      <c r="AN114" s="318"/>
      <c r="AO114" s="318"/>
      <c r="AP114" s="318"/>
      <c r="AQ114" s="323"/>
      <c r="AR114" s="323"/>
      <c r="AS114" s="323"/>
      <c r="AT114" s="323"/>
      <c r="AU114" s="323"/>
      <c r="AV114" s="323"/>
      <c r="AW114" s="323"/>
      <c r="AX114" s="323"/>
      <c r="AY114" s="323"/>
      <c r="AZ114" s="321"/>
      <c r="BA114" s="321"/>
    </row>
    <row r="115" spans="1:53" s="323" customFormat="1" ht="30" customHeight="1">
      <c r="A115" s="328"/>
      <c r="B115" s="358" t="s">
        <v>1488</v>
      </c>
      <c r="E115" s="327"/>
      <c r="F115" s="327"/>
      <c r="G115" s="327"/>
      <c r="H115" s="327"/>
      <c r="I115" s="327"/>
      <c r="J115" s="327"/>
      <c r="K115" s="327"/>
      <c r="L115" s="327"/>
      <c r="M115" s="327"/>
      <c r="N115" s="327"/>
      <c r="O115" s="327"/>
      <c r="P115" s="327"/>
      <c r="Q115" s="327"/>
      <c r="R115" s="327"/>
      <c r="S115" s="327"/>
      <c r="T115" s="327"/>
      <c r="U115" s="327"/>
      <c r="V115" s="327"/>
      <c r="W115" s="327"/>
      <c r="X115" s="327"/>
      <c r="Y115" s="327"/>
      <c r="Z115" s="327"/>
      <c r="AA115" s="327"/>
      <c r="AB115" s="327"/>
      <c r="AH115" s="335"/>
      <c r="AK115" s="321"/>
      <c r="AL115" s="321"/>
      <c r="AM115" s="321"/>
    </row>
    <row r="116" spans="1:53" s="323" customFormat="1" ht="30" customHeight="1">
      <c r="A116" s="328"/>
      <c r="B116" s="358" t="s">
        <v>1490</v>
      </c>
      <c r="E116" s="327"/>
      <c r="F116" s="327"/>
      <c r="G116" s="327"/>
      <c r="H116" s="327"/>
      <c r="I116" s="327"/>
      <c r="J116" s="327"/>
      <c r="K116" s="327"/>
      <c r="L116" s="327"/>
      <c r="M116" s="327"/>
      <c r="N116" s="327"/>
      <c r="O116" s="327"/>
      <c r="P116" s="327"/>
      <c r="Q116" s="327"/>
      <c r="R116" s="327"/>
      <c r="S116" s="327"/>
      <c r="T116" s="327"/>
      <c r="U116" s="327"/>
      <c r="V116" s="327"/>
      <c r="W116" s="327"/>
      <c r="X116" s="327"/>
      <c r="Y116" s="327"/>
      <c r="Z116" s="327"/>
      <c r="AA116" s="327"/>
      <c r="AB116" s="327"/>
      <c r="AH116" s="335"/>
      <c r="AK116" s="321"/>
      <c r="AL116" s="321"/>
      <c r="AM116" s="321"/>
    </row>
    <row r="117" spans="1:53" s="323" customFormat="1" ht="30" customHeight="1">
      <c r="A117" s="328"/>
      <c r="B117" s="358" t="s">
        <v>1489</v>
      </c>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H117" s="335"/>
      <c r="AK117" s="321"/>
      <c r="AL117" s="321"/>
      <c r="AM117" s="321"/>
    </row>
    <row r="118" spans="1:53" s="323" customFormat="1" ht="30" customHeight="1">
      <c r="A118" s="328" t="s">
        <v>1741</v>
      </c>
      <c r="B118" s="323" t="s">
        <v>1853</v>
      </c>
      <c r="AE118" s="318"/>
      <c r="AH118" s="335"/>
      <c r="AK118" s="321"/>
      <c r="AL118" s="321"/>
      <c r="AM118" s="321"/>
      <c r="AQ118" s="322"/>
    </row>
    <row r="119" spans="1:53" s="323" customFormat="1" ht="30" customHeight="1">
      <c r="A119" s="318"/>
      <c r="B119" s="318" t="s">
        <v>1854</v>
      </c>
      <c r="C119" s="318"/>
      <c r="D119" s="318"/>
      <c r="E119" s="318"/>
      <c r="F119" s="318"/>
      <c r="G119" s="318"/>
      <c r="H119" s="318"/>
      <c r="I119" s="318"/>
      <c r="J119" s="318"/>
      <c r="K119" s="318"/>
      <c r="L119" s="318"/>
      <c r="M119" s="318"/>
      <c r="N119" s="318"/>
      <c r="O119" s="318"/>
      <c r="P119" s="318"/>
      <c r="Q119" s="318"/>
      <c r="R119" s="318"/>
      <c r="S119" s="318"/>
      <c r="T119" s="318"/>
      <c r="U119" s="318"/>
      <c r="V119" s="318"/>
      <c r="W119" s="318"/>
      <c r="X119" s="318"/>
      <c r="Y119" s="518"/>
      <c r="Z119" s="518"/>
      <c r="AA119" s="518"/>
      <c r="AB119" s="518"/>
      <c r="AC119" s="518"/>
      <c r="AD119" s="518"/>
      <c r="AE119" s="518"/>
      <c r="AH119" s="335"/>
      <c r="AK119" s="321"/>
      <c r="AL119" s="321"/>
      <c r="AM119" s="321"/>
      <c r="AQ119" s="322"/>
    </row>
    <row r="120" spans="1:53" ht="30" customHeight="1">
      <c r="F120" s="318"/>
      <c r="AF120" s="323"/>
      <c r="AG120" s="323"/>
      <c r="AH120" s="335"/>
    </row>
    <row r="121" spans="1:53" ht="30" customHeight="1">
      <c r="F121" s="318"/>
      <c r="AF121" s="323"/>
      <c r="AG121" s="323"/>
      <c r="AH121" s="363"/>
    </row>
    <row r="122" spans="1:53">
      <c r="F122" s="318"/>
      <c r="AF122" s="323"/>
      <c r="AG122" s="323"/>
    </row>
    <row r="123" spans="1:53">
      <c r="F123" s="318"/>
    </row>
    <row r="124" spans="1:53">
      <c r="F124" s="318"/>
    </row>
    <row r="125" spans="1:53">
      <c r="F125" s="318"/>
    </row>
    <row r="126" spans="1:53">
      <c r="F126" s="318"/>
    </row>
    <row r="127" spans="1:53">
      <c r="F127" s="318"/>
    </row>
    <row r="128" spans="1:53">
      <c r="F128" s="318"/>
    </row>
    <row r="129" spans="6:6">
      <c r="F129" s="318"/>
    </row>
    <row r="130" spans="6:6">
      <c r="F130" s="318"/>
    </row>
    <row r="131" spans="6:6">
      <c r="F131" s="318"/>
    </row>
    <row r="132" spans="6:6">
      <c r="F132" s="318"/>
    </row>
    <row r="133" spans="6:6">
      <c r="F133" s="318"/>
    </row>
    <row r="134" spans="6:6">
      <c r="F134" s="318"/>
    </row>
    <row r="135" spans="6:6">
      <c r="F135" s="318"/>
    </row>
    <row r="136" spans="6:6">
      <c r="F136" s="318"/>
    </row>
  </sheetData>
  <sheetProtection algorithmName="SHA-512" hashValue="b13l4XzL90PVnXcLBWPEWdz3lFFICGy/4X7VWcZwqIhEi2qP88mkkhGkDnbFTNv/KbZKc1M2j522KYIOtA0MaA==" saltValue="YJp9vqfFo0HVzECNSVWxSg==" spinCount="100000" sheet="1" objects="1" scenarios="1"/>
  <mergeCells count="70">
    <mergeCell ref="Y119:AE119"/>
    <mergeCell ref="V36:X36"/>
    <mergeCell ref="Z36:AB36"/>
    <mergeCell ref="V37:X37"/>
    <mergeCell ref="B30:B33"/>
    <mergeCell ref="B34:B37"/>
    <mergeCell ref="O30:Q30"/>
    <mergeCell ref="O31:Q31"/>
    <mergeCell ref="O32:Q32"/>
    <mergeCell ref="O33:Q33"/>
    <mergeCell ref="V30:X30"/>
    <mergeCell ref="V31:X31"/>
    <mergeCell ref="V32:X32"/>
    <mergeCell ref="V33:X33"/>
    <mergeCell ref="Z30:AB30"/>
    <mergeCell ref="Y55:AB55"/>
    <mergeCell ref="D36:N36"/>
    <mergeCell ref="D37:N37"/>
    <mergeCell ref="A2:AE2"/>
    <mergeCell ref="C29:M29"/>
    <mergeCell ref="V29:Y29"/>
    <mergeCell ref="L12:AC12"/>
    <mergeCell ref="V34:X34"/>
    <mergeCell ref="Z34:AB34"/>
    <mergeCell ref="L13:T13"/>
    <mergeCell ref="L9:T9"/>
    <mergeCell ref="L10:AC10"/>
    <mergeCell ref="C10:K10"/>
    <mergeCell ref="C9:K9"/>
    <mergeCell ref="K20:L20"/>
    <mergeCell ref="G20:H20"/>
    <mergeCell ref="N20:O20"/>
    <mergeCell ref="L11:T11"/>
    <mergeCell ref="L14:T14"/>
    <mergeCell ref="V35:X35"/>
    <mergeCell ref="Z35:AB35"/>
    <mergeCell ref="AQ11:AZ11"/>
    <mergeCell ref="L15:T15"/>
    <mergeCell ref="O35:Q35"/>
    <mergeCell ref="D35:N35"/>
    <mergeCell ref="G14:K14"/>
    <mergeCell ref="G15:K15"/>
    <mergeCell ref="C14:F15"/>
    <mergeCell ref="C11:F12"/>
    <mergeCell ref="C13:K13"/>
    <mergeCell ref="G11:K11"/>
    <mergeCell ref="G12:K12"/>
    <mergeCell ref="O29:R29"/>
    <mergeCell ref="O34:Q34"/>
    <mergeCell ref="AV45:AX45"/>
    <mergeCell ref="Z31:AB31"/>
    <mergeCell ref="Z32:AB32"/>
    <mergeCell ref="Z33:AB33"/>
    <mergeCell ref="O36:Q36"/>
    <mergeCell ref="O37:Q37"/>
    <mergeCell ref="Y38:AB38"/>
    <mergeCell ref="D30:N30"/>
    <mergeCell ref="D31:N31"/>
    <mergeCell ref="D32:N32"/>
    <mergeCell ref="D33:N33"/>
    <mergeCell ref="D34:N34"/>
    <mergeCell ref="AA48:AB48"/>
    <mergeCell ref="AA47:AB47"/>
    <mergeCell ref="AA23:AB23"/>
    <mergeCell ref="AA25:AB25"/>
    <mergeCell ref="Y54:AB54"/>
    <mergeCell ref="Y53:AB53"/>
    <mergeCell ref="Y41:AB41"/>
    <mergeCell ref="Z29:AC29"/>
    <mergeCell ref="Z37:AB37"/>
  </mergeCells>
  <phoneticPr fontId="1"/>
  <conditionalFormatting sqref="R30:R33 O30:O33 B30:D33">
    <cfRule type="expression" dxfId="21" priority="7">
      <formula>$AG$17=FALSE</formula>
    </cfRule>
  </conditionalFormatting>
  <conditionalFormatting sqref="R34:R37 O34:O37 B34:D37">
    <cfRule type="expression" dxfId="20" priority="11">
      <formula>$AG$18=FALSE</formula>
    </cfRule>
  </conditionalFormatting>
  <dataValidations count="9">
    <dataValidation type="list" allowBlank="1" showInputMessage="1" showErrorMessage="1" sqref="K20">
      <formula1>"3,4,5,6,7,8,9,10,11,12,1,2"</formula1>
    </dataValidation>
    <dataValidation type="list" allowBlank="1" showInputMessage="1" showErrorMessage="1" sqref="AA23 AA47">
      <formula1>"4,5,6,7,8,9,10,11,12,1,2,3"</formula1>
    </dataValidation>
    <dataValidation imeMode="halfAlpha" allowBlank="1" showInputMessage="1" showErrorMessage="1" sqref="L15:T15 V30:X37 Z30:AB37 O30:O37 R30:T37"/>
    <dataValidation type="textLength" imeMode="halfAlpha" operator="equal" allowBlank="1" showInputMessage="1" showErrorMessage="1" sqref="L9:T9">
      <formula1>7</formula1>
    </dataValidation>
    <dataValidation type="list" allowBlank="1" showInputMessage="1" showErrorMessage="1" sqref="Y47">
      <formula1>"6,7,8"</formula1>
    </dataValidation>
    <dataValidation type="whole" operator="greaterThanOrEqual" allowBlank="1" showInputMessage="1" showErrorMessage="1" sqref="Y53:AB53">
      <formula1>1</formula1>
    </dataValidation>
    <dataValidation type="list" allowBlank="1" showInputMessage="1" showErrorMessage="1" sqref="AA25:AB25 AA48:AB48">
      <formula1>"3,2,1,12,11,10,9,8,7,6,5,4"</formula1>
    </dataValidation>
    <dataValidation type="whole" operator="greaterThanOrEqual" allowBlank="1" showInputMessage="1" showErrorMessage="1" sqref="Y54:Y55 Y4:Y6">
      <formula1>0</formula1>
    </dataValidation>
    <dataValidation type="list" allowBlank="1" showInputMessage="1" showErrorMessage="1" sqref="I20 Y23 Y25 Y48">
      <formula1>"7,8"</formula1>
    </dataValidation>
  </dataValidations>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rowBreaks count="3" manualBreakCount="3">
    <brk id="26" max="30" man="1"/>
    <brk id="57" max="30" man="1"/>
    <brk id="9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locked="0" defaultSize="0" autoFill="0" autoLine="0" autoPict="0">
                <anchor moveWithCells="1">
                  <from>
                    <xdr:col>5</xdr:col>
                    <xdr:colOff>28575</xdr:colOff>
                    <xdr:row>17</xdr:row>
                    <xdr:rowOff>66675</xdr:rowOff>
                  </from>
                  <to>
                    <xdr:col>5</xdr:col>
                    <xdr:colOff>266700</xdr:colOff>
                    <xdr:row>17</xdr:row>
                    <xdr:rowOff>304800</xdr:rowOff>
                  </to>
                </anchor>
              </controlPr>
            </control>
          </mc:Choice>
        </mc:AlternateContent>
        <mc:AlternateContent xmlns:mc="http://schemas.openxmlformats.org/markup-compatibility/2006">
          <mc:Choice Requires="x14">
            <control shapeId="64519" r:id="rId5" name="Check Box 7">
              <controlPr locked="0" defaultSize="0" autoFill="0" autoLine="0" autoPict="0">
                <anchor moveWithCells="1">
                  <from>
                    <xdr:col>5</xdr:col>
                    <xdr:colOff>28575</xdr:colOff>
                    <xdr:row>16</xdr:row>
                    <xdr:rowOff>66675</xdr:rowOff>
                  </from>
                  <to>
                    <xdr:col>5</xdr:col>
                    <xdr:colOff>266700</xdr:colOff>
                    <xdr:row>16</xdr:row>
                    <xdr:rowOff>304800</xdr:rowOff>
                  </to>
                </anchor>
              </controlPr>
            </control>
          </mc:Choice>
        </mc:AlternateContent>
        <mc:AlternateContent xmlns:mc="http://schemas.openxmlformats.org/markup-compatibility/2006">
          <mc:Choice Requires="x14">
            <control shapeId="64528" r:id="rId6" name="Check Box 16">
              <controlPr defaultSize="0" autoFill="0" autoLine="0" autoPict="0">
                <anchor moveWithCells="1">
                  <from>
                    <xdr:col>1</xdr:col>
                    <xdr:colOff>28575</xdr:colOff>
                    <xdr:row>4</xdr:row>
                    <xdr:rowOff>19050</xdr:rowOff>
                  </from>
                  <to>
                    <xdr:col>2</xdr:col>
                    <xdr:colOff>57150</xdr:colOff>
                    <xdr:row>4</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リスト用!$G$3:$G$33</xm:f>
          </x14:formula1>
          <xm:sqref>N20:O20</xm:sqref>
        </x14:dataValidation>
        <x14:dataValidation type="list" allowBlank="1" showInputMessage="1" showErrorMessage="1">
          <x14:formula1>
            <xm:f>リスト用!$C$3:$C$50</xm:f>
          </x14:formula1>
          <xm:sqref>L11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79998168889431442"/>
  </sheetPr>
  <dimension ref="A1:H11"/>
  <sheetViews>
    <sheetView showGridLines="0" workbookViewId="0"/>
  </sheetViews>
  <sheetFormatPr defaultRowHeight="13.5"/>
  <cols>
    <col min="1" max="16384" width="9" style="179"/>
  </cols>
  <sheetData>
    <row r="1" spans="1:8">
      <c r="A1" s="179" t="s">
        <v>112</v>
      </c>
    </row>
    <row r="3" spans="1:8" ht="18.75" customHeight="1">
      <c r="A3" s="179" t="s">
        <v>113</v>
      </c>
      <c r="B3" s="102"/>
      <c r="C3" s="102"/>
      <c r="D3" s="102"/>
      <c r="E3" s="102"/>
      <c r="F3" s="102"/>
      <c r="G3" s="102"/>
      <c r="H3" s="102"/>
    </row>
    <row r="4" spans="1:8">
      <c r="A4" s="179" t="s">
        <v>114</v>
      </c>
      <c r="B4" s="102"/>
      <c r="C4" s="102"/>
      <c r="D4" s="102"/>
      <c r="E4" s="102"/>
      <c r="F4" s="102"/>
      <c r="G4" s="102"/>
      <c r="H4" s="102"/>
    </row>
    <row r="5" spans="1:8">
      <c r="A5" s="179" t="s">
        <v>115</v>
      </c>
      <c r="B5" s="102"/>
      <c r="C5" s="102"/>
      <c r="D5" s="102"/>
      <c r="E5" s="102"/>
      <c r="F5" s="102"/>
      <c r="G5" s="102"/>
      <c r="H5" s="102"/>
    </row>
    <row r="6" spans="1:8">
      <c r="A6" s="102"/>
      <c r="B6" s="102"/>
      <c r="C6" s="102"/>
      <c r="D6" s="102"/>
      <c r="E6" s="102"/>
      <c r="F6" s="102"/>
      <c r="G6" s="102"/>
      <c r="H6" s="102"/>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tint="0.79998168889431442"/>
    <pageSetUpPr fitToPage="1"/>
  </sheetPr>
  <dimension ref="A1:BR226"/>
  <sheetViews>
    <sheetView showGridLines="0" workbookViewId="0"/>
  </sheetViews>
  <sheetFormatPr defaultColWidth="8.75" defaultRowHeight="13.5" outlineLevelRow="1" outlineLevelCol="1"/>
  <cols>
    <col min="1" max="32" width="3.625" style="4" customWidth="1"/>
    <col min="33" max="33" width="3.625" style="29" customWidth="1"/>
    <col min="34" max="34" width="3.5" style="4" customWidth="1"/>
    <col min="35" max="35" width="2.75" style="177" hidden="1" customWidth="1" outlineLevel="1"/>
    <col min="36" max="36" width="22.375" style="177" hidden="1" customWidth="1" outlineLevel="1"/>
    <col min="37" max="37" width="24.875" style="177" customWidth="1" collapsed="1"/>
    <col min="38" max="42" width="2.75" style="177" customWidth="1"/>
    <col min="43" max="43" width="8.75" style="177" customWidth="1"/>
    <col min="44" max="44" width="10.5" style="177" customWidth="1"/>
    <col min="45" max="16384" width="8.75" style="4"/>
  </cols>
  <sheetData>
    <row r="1" spans="1:35"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5" ht="16.149999999999999" customHeight="1">
      <c r="A2" s="588" t="s">
        <v>117</v>
      </c>
      <c r="B2" s="588"/>
      <c r="C2" s="588"/>
      <c r="D2" s="588"/>
      <c r="E2" s="588"/>
      <c r="F2" s="588"/>
      <c r="G2" s="588"/>
      <c r="H2" s="588"/>
      <c r="I2" s="588"/>
      <c r="J2" s="588"/>
      <c r="K2" s="588"/>
      <c r="L2" s="588"/>
      <c r="M2" s="588"/>
      <c r="N2" s="588"/>
      <c r="O2" s="588"/>
      <c r="P2" s="588"/>
      <c r="Q2" s="588"/>
      <c r="R2" s="588"/>
      <c r="S2" s="588"/>
      <c r="T2" s="588"/>
      <c r="U2" s="624"/>
      <c r="V2" s="624"/>
      <c r="W2" s="173" t="s">
        <v>118</v>
      </c>
      <c r="X2" s="2"/>
      <c r="Y2" s="2"/>
      <c r="Z2" s="2"/>
      <c r="AA2" s="2"/>
      <c r="AB2" s="2"/>
      <c r="AC2" s="2"/>
      <c r="AD2" s="2"/>
      <c r="AE2" s="2"/>
      <c r="AF2" s="2"/>
      <c r="AG2" s="2"/>
      <c r="AH2" s="103"/>
      <c r="AI2" s="191"/>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5" ht="16.350000000000001" customHeight="1">
      <c r="A4" s="3"/>
      <c r="B4" s="3"/>
      <c r="C4" s="3"/>
      <c r="D4" s="3"/>
      <c r="E4" s="3"/>
      <c r="F4" s="3"/>
      <c r="G4" s="3"/>
      <c r="H4" s="3"/>
      <c r="I4" s="3"/>
      <c r="J4" s="3"/>
      <c r="K4" s="3"/>
      <c r="L4" s="3"/>
      <c r="M4" s="3"/>
      <c r="N4" s="3"/>
      <c r="O4" s="3"/>
      <c r="P4" s="3"/>
      <c r="Q4" s="591" t="s">
        <v>119</v>
      </c>
      <c r="R4" s="591"/>
      <c r="S4" s="591"/>
      <c r="T4" s="591"/>
      <c r="U4" s="591"/>
      <c r="V4" s="663" t="e">
        <f>IF(#REF!=0,"",#REF!)</f>
        <v>#REF!</v>
      </c>
      <c r="W4" s="663"/>
      <c r="X4" s="663"/>
      <c r="Y4" s="663"/>
      <c r="Z4" s="663"/>
      <c r="AA4" s="663"/>
      <c r="AB4" s="663"/>
      <c r="AC4" s="663"/>
      <c r="AD4" s="663"/>
      <c r="AE4" s="663"/>
      <c r="AF4" s="663"/>
      <c r="AG4" s="663"/>
      <c r="AH4" s="113"/>
      <c r="AI4" s="192"/>
    </row>
    <row r="5" spans="1:35" ht="16.149999999999999" customHeight="1">
      <c r="A5" s="3"/>
      <c r="B5" s="3"/>
      <c r="C5" s="3"/>
      <c r="D5" s="3"/>
      <c r="E5" s="3"/>
      <c r="F5" s="3"/>
      <c r="G5" s="3"/>
      <c r="H5" s="3"/>
      <c r="I5" s="3"/>
      <c r="J5" s="3"/>
      <c r="K5" s="3"/>
      <c r="L5" s="3"/>
      <c r="M5" s="3"/>
      <c r="N5" s="3"/>
      <c r="O5" s="3"/>
      <c r="P5" s="3"/>
      <c r="Q5" s="654" t="s">
        <v>120</v>
      </c>
      <c r="R5" s="654"/>
      <c r="S5" s="654"/>
      <c r="T5" s="654"/>
      <c r="U5" s="655"/>
      <c r="V5" s="664" t="e">
        <f>IF(#REF!="","",#REF!)</f>
        <v>#REF!</v>
      </c>
      <c r="W5" s="664"/>
      <c r="X5" s="664"/>
      <c r="Y5" s="664"/>
      <c r="Z5" s="664"/>
      <c r="AA5" s="664"/>
      <c r="AB5" s="664"/>
      <c r="AC5" s="664"/>
      <c r="AD5" s="664"/>
      <c r="AE5" s="664"/>
      <c r="AF5" s="664"/>
      <c r="AG5" s="664"/>
      <c r="AH5" s="29"/>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5" ht="16.149999999999999" customHeight="1">
      <c r="A7" s="2" t="s">
        <v>121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5" ht="16.149999999999999" customHeight="1" thickBot="1">
      <c r="A8" s="3" t="s">
        <v>122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20"/>
    </row>
    <row r="9" spans="1:35" ht="16.149999999999999" customHeight="1">
      <c r="A9" s="2"/>
      <c r="B9" s="667"/>
      <c r="C9" s="667"/>
      <c r="D9" s="668" t="s">
        <v>123</v>
      </c>
      <c r="E9" s="668"/>
      <c r="F9" s="668"/>
      <c r="G9" s="668"/>
      <c r="H9" s="668"/>
      <c r="I9" s="668"/>
      <c r="J9" s="668"/>
      <c r="K9" s="668"/>
      <c r="L9" s="668"/>
      <c r="M9" s="668"/>
      <c r="N9" s="668"/>
      <c r="O9" s="668"/>
      <c r="P9" s="668"/>
      <c r="Q9" s="668"/>
      <c r="R9" s="668"/>
      <c r="S9" s="668"/>
      <c r="T9" s="668"/>
      <c r="U9" s="668"/>
      <c r="V9" s="668"/>
      <c r="W9" s="668"/>
      <c r="X9" s="668"/>
      <c r="Y9" s="668"/>
      <c r="Z9" s="668"/>
      <c r="AA9" s="3"/>
      <c r="AB9" s="3"/>
      <c r="AC9" s="3"/>
      <c r="AD9" s="3"/>
      <c r="AE9" s="3"/>
      <c r="AF9" s="3"/>
      <c r="AG9" s="20"/>
    </row>
    <row r="10" spans="1:35" ht="16.149999999999999" customHeight="1" thickBot="1">
      <c r="A10" s="2"/>
      <c r="B10" s="659"/>
      <c r="C10" s="659"/>
      <c r="D10" s="660" t="s">
        <v>124</v>
      </c>
      <c r="E10" s="660"/>
      <c r="F10" s="660"/>
      <c r="G10" s="660"/>
      <c r="H10" s="660"/>
      <c r="I10" s="660"/>
      <c r="J10" s="660"/>
      <c r="K10" s="660"/>
      <c r="L10" s="660"/>
      <c r="M10" s="660"/>
      <c r="N10" s="660"/>
      <c r="O10" s="660"/>
      <c r="P10" s="660"/>
      <c r="Q10" s="660"/>
      <c r="R10" s="660"/>
      <c r="S10" s="660"/>
      <c r="T10" s="660"/>
      <c r="U10" s="660"/>
      <c r="V10" s="660"/>
      <c r="W10" s="660"/>
      <c r="X10" s="660"/>
      <c r="Y10" s="660"/>
      <c r="Z10" s="660"/>
      <c r="AA10" s="3"/>
      <c r="AB10" s="3"/>
      <c r="AC10" s="3"/>
      <c r="AD10" s="3"/>
      <c r="AE10" s="3"/>
      <c r="AF10" s="3"/>
      <c r="AG10" s="20"/>
    </row>
    <row r="11" spans="1:35" ht="16.149999999999999" customHeight="1">
      <c r="A11" s="2"/>
      <c r="B11" s="2"/>
      <c r="C11" s="2"/>
      <c r="D11" s="2"/>
      <c r="E11" s="2"/>
      <c r="F11" s="2"/>
      <c r="G11" s="212"/>
      <c r="H11" s="212"/>
      <c r="I11" s="212"/>
      <c r="J11" s="212"/>
      <c r="K11" s="212"/>
      <c r="L11" s="212"/>
      <c r="M11" s="212"/>
      <c r="N11" s="212"/>
      <c r="O11" s="212"/>
      <c r="P11" s="212"/>
      <c r="Q11" s="212"/>
      <c r="R11" s="212"/>
      <c r="S11" s="212"/>
      <c r="T11" s="212"/>
      <c r="U11" s="212"/>
      <c r="V11" s="212"/>
      <c r="W11" s="212"/>
      <c r="X11" s="212"/>
      <c r="Y11" s="212"/>
      <c r="Z11" s="212"/>
      <c r="AA11" s="3"/>
      <c r="AB11" s="3"/>
      <c r="AC11" s="3"/>
      <c r="AD11" s="3"/>
      <c r="AE11" s="3"/>
      <c r="AF11" s="3"/>
      <c r="AG11" s="20"/>
    </row>
    <row r="12" spans="1:35" ht="16.149999999999999" customHeight="1">
      <c r="A12" s="2"/>
      <c r="B12" s="2"/>
      <c r="C12" s="2"/>
      <c r="D12" s="2"/>
      <c r="E12" s="2"/>
      <c r="F12" s="2"/>
      <c r="G12" s="212"/>
      <c r="H12" s="212"/>
      <c r="I12" s="212"/>
      <c r="J12" s="212"/>
      <c r="K12" s="212"/>
      <c r="L12" s="212"/>
      <c r="M12" s="212"/>
      <c r="N12" s="212"/>
      <c r="O12" s="212"/>
      <c r="P12" s="212"/>
      <c r="Q12" s="212"/>
      <c r="R12" s="212"/>
      <c r="S12" s="212"/>
      <c r="T12" s="212"/>
      <c r="U12" s="212"/>
      <c r="V12" s="212"/>
      <c r="W12" s="212"/>
      <c r="X12" s="212"/>
      <c r="Y12" s="212"/>
      <c r="Z12" s="212"/>
      <c r="AA12" s="3"/>
      <c r="AB12" s="3"/>
      <c r="AC12" s="3"/>
      <c r="AD12" s="3"/>
      <c r="AE12" s="3"/>
      <c r="AF12" s="3"/>
      <c r="AG12" s="20"/>
    </row>
    <row r="13" spans="1:35" ht="16.149999999999999" customHeight="1">
      <c r="A13" s="2"/>
      <c r="B13" s="2"/>
      <c r="C13" s="2"/>
      <c r="D13" s="2"/>
      <c r="E13" s="2"/>
      <c r="F13" s="2"/>
      <c r="G13" s="212"/>
      <c r="H13" s="212"/>
      <c r="I13" s="212"/>
      <c r="J13" s="212"/>
      <c r="K13" s="212"/>
      <c r="L13" s="212"/>
      <c r="M13" s="212"/>
      <c r="N13" s="212"/>
      <c r="O13" s="212"/>
      <c r="P13" s="212"/>
      <c r="Q13" s="212"/>
      <c r="R13" s="212"/>
      <c r="S13" s="212"/>
      <c r="T13" s="212"/>
      <c r="U13" s="212"/>
      <c r="V13" s="212"/>
      <c r="W13" s="212"/>
      <c r="X13" s="212"/>
      <c r="Y13" s="212"/>
      <c r="Z13" s="212"/>
      <c r="AA13" s="3"/>
      <c r="AB13" s="3"/>
      <c r="AC13" s="3"/>
      <c r="AD13" s="3"/>
      <c r="AE13" s="3"/>
      <c r="AF13" s="3"/>
      <c r="AG13" s="20"/>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5" ht="16.149999999999999" customHeight="1" thickBot="1">
      <c r="A15" s="3" t="s">
        <v>125</v>
      </c>
      <c r="B15" s="3"/>
      <c r="C15" s="3"/>
      <c r="D15" s="3"/>
      <c r="E15" s="3"/>
      <c r="F15" s="3"/>
      <c r="L15" s="3"/>
      <c r="M15" s="3"/>
      <c r="N15" s="3"/>
      <c r="O15" s="3"/>
      <c r="P15" s="3"/>
      <c r="Q15" s="3"/>
      <c r="R15" s="3"/>
      <c r="S15" s="3"/>
      <c r="T15" s="3"/>
      <c r="U15" s="3"/>
      <c r="V15" s="3"/>
      <c r="AE15" s="3"/>
      <c r="AF15" s="3"/>
      <c r="AG15" s="20"/>
    </row>
    <row r="16" spans="1:35" ht="16.149999999999999" customHeight="1" thickBot="1">
      <c r="B16" s="632" t="s">
        <v>15</v>
      </c>
      <c r="C16" s="632"/>
      <c r="D16" s="632"/>
      <c r="E16" s="634"/>
      <c r="F16" s="634"/>
      <c r="G16" s="21" t="s">
        <v>16</v>
      </c>
      <c r="H16" s="634"/>
      <c r="I16" s="634"/>
      <c r="J16" s="21" t="s">
        <v>126</v>
      </c>
      <c r="K16" s="21"/>
      <c r="L16" s="21" t="s">
        <v>127</v>
      </c>
      <c r="M16" s="21" t="s">
        <v>15</v>
      </c>
      <c r="N16" s="21"/>
      <c r="O16" s="634"/>
      <c r="P16" s="634"/>
      <c r="Q16" s="21" t="s">
        <v>16</v>
      </c>
      <c r="R16" s="634"/>
      <c r="S16" s="634"/>
      <c r="T16" s="22" t="s">
        <v>126</v>
      </c>
      <c r="V16" s="635">
        <f>IF(E16=O16,R16-H16+1,IF(O16-E16=1,12-H16+1+R16,IF(O16-E16=2,12-H16+1+R16+12,"エラー")))</f>
        <v>1</v>
      </c>
      <c r="W16" s="635"/>
      <c r="X16" s="635"/>
      <c r="Y16" s="636"/>
      <c r="Z16" s="3" t="s">
        <v>128</v>
      </c>
      <c r="AA16" s="3"/>
      <c r="AG16" s="20"/>
    </row>
    <row r="17" spans="1:33" ht="16.149999999999999" customHeight="1">
      <c r="B17" s="159"/>
      <c r="C17" s="29"/>
      <c r="D17" s="29"/>
      <c r="E17" s="29"/>
      <c r="F17" s="29"/>
      <c r="H17" s="29"/>
      <c r="I17" s="29"/>
      <c r="O17" s="29"/>
      <c r="P17" s="29"/>
      <c r="R17" s="29"/>
      <c r="S17" s="29"/>
      <c r="V17" s="29"/>
      <c r="W17" s="29"/>
      <c r="X17" s="29"/>
      <c r="Y17" s="29"/>
    </row>
    <row r="18" spans="1:33" ht="16.149999999999999" customHeight="1">
      <c r="A18" s="3"/>
      <c r="B18" s="117"/>
      <c r="C18" s="3"/>
      <c r="D18" s="3"/>
      <c r="E18" s="3"/>
      <c r="F18" s="3"/>
      <c r="G18" s="3"/>
      <c r="H18" s="3"/>
      <c r="I18" s="3"/>
      <c r="J18" s="3"/>
      <c r="K18" s="3"/>
      <c r="L18" s="3"/>
      <c r="M18" s="3"/>
      <c r="N18" s="3"/>
      <c r="O18" s="3"/>
      <c r="P18" s="3"/>
      <c r="Q18" s="3"/>
      <c r="R18" s="3"/>
      <c r="S18" s="3"/>
      <c r="T18" s="3"/>
      <c r="U18" s="3"/>
      <c r="AB18" s="3"/>
      <c r="AC18" s="3"/>
      <c r="AD18" s="3"/>
      <c r="AE18" s="3"/>
      <c r="AF18" s="3"/>
      <c r="AG18" s="20"/>
    </row>
    <row r="19" spans="1:33" ht="16.149999999999999" customHeight="1">
      <c r="A19" s="3"/>
      <c r="B19" s="117"/>
      <c r="C19" s="3"/>
      <c r="D19" s="3"/>
      <c r="E19" s="3"/>
      <c r="F19" s="3"/>
      <c r="G19" s="3"/>
      <c r="H19" s="3"/>
      <c r="I19" s="3"/>
      <c r="J19" s="3"/>
      <c r="K19" s="3"/>
      <c r="L19" s="3"/>
      <c r="M19" s="3"/>
      <c r="N19" s="3"/>
      <c r="O19" s="3"/>
      <c r="P19" s="3"/>
      <c r="Q19" s="3"/>
      <c r="R19" s="3"/>
      <c r="S19" s="3"/>
      <c r="T19" s="3"/>
      <c r="U19" s="3"/>
      <c r="AB19" s="3"/>
      <c r="AC19" s="3"/>
      <c r="AD19" s="3"/>
      <c r="AE19" s="3"/>
      <c r="AF19" s="3"/>
      <c r="AG19" s="20"/>
    </row>
    <row r="20" spans="1:33" ht="16.149999999999999" customHeight="1" thickBot="1">
      <c r="A20" s="3" t="s">
        <v>129</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20"/>
    </row>
    <row r="21" spans="1:33" ht="16.149999999999999" customHeight="1" thickBot="1">
      <c r="A21" s="3"/>
      <c r="B21" s="632" t="s">
        <v>15</v>
      </c>
      <c r="C21" s="632"/>
      <c r="D21" s="632"/>
      <c r="E21" s="634"/>
      <c r="F21" s="634"/>
      <c r="G21" s="21" t="s">
        <v>16</v>
      </c>
      <c r="H21" s="634"/>
      <c r="I21" s="634"/>
      <c r="J21" s="21" t="s">
        <v>126</v>
      </c>
      <c r="K21" s="21"/>
      <c r="L21" s="21" t="s">
        <v>127</v>
      </c>
      <c r="M21" s="21" t="s">
        <v>15</v>
      </c>
      <c r="N21" s="21"/>
      <c r="O21" s="634"/>
      <c r="P21" s="634"/>
      <c r="Q21" s="21" t="s">
        <v>16</v>
      </c>
      <c r="R21" s="634"/>
      <c r="S21" s="634"/>
      <c r="T21" s="22" t="s">
        <v>126</v>
      </c>
      <c r="V21" s="635">
        <f>IF(E21=O21,R21-H21+1,IF(O21-E21=1,12-H21+1+R21,IF(O21-E21=2,12-H21+1+R21+12,"エラー")))</f>
        <v>1</v>
      </c>
      <c r="W21" s="635"/>
      <c r="X21" s="635"/>
      <c r="Y21" s="636"/>
      <c r="Z21" s="3" t="s">
        <v>128</v>
      </c>
      <c r="AA21" s="3"/>
      <c r="AG21" s="20"/>
    </row>
    <row r="22" spans="1:33" ht="16.149999999999999" customHeight="1">
      <c r="A22" s="3"/>
      <c r="B22" s="160"/>
      <c r="D22" s="29"/>
      <c r="E22" s="29"/>
      <c r="G22" s="29"/>
      <c r="H22" s="29"/>
      <c r="N22" s="29"/>
      <c r="O22" s="29"/>
      <c r="Q22" s="29"/>
      <c r="R22" s="29"/>
      <c r="U22" s="3"/>
      <c r="AB22" s="3"/>
      <c r="AC22" s="3"/>
      <c r="AD22" s="3"/>
      <c r="AE22" s="3"/>
      <c r="AF22" s="3"/>
      <c r="AG22" s="20"/>
    </row>
    <row r="23" spans="1:33" ht="16.149999999999999" customHeight="1">
      <c r="A23" s="3"/>
      <c r="B23" s="160"/>
      <c r="D23" s="29"/>
      <c r="E23" s="29"/>
      <c r="G23" s="29"/>
      <c r="H23" s="29"/>
      <c r="N23" s="29"/>
      <c r="O23" s="29"/>
      <c r="Q23" s="29"/>
      <c r="R23" s="29"/>
      <c r="U23" s="3"/>
      <c r="AB23" s="3"/>
      <c r="AC23" s="3"/>
      <c r="AD23" s="3"/>
      <c r="AE23" s="3"/>
      <c r="AF23" s="3"/>
      <c r="AG23" s="20"/>
    </row>
    <row r="24" spans="1:33" ht="16.149999999999999" customHeight="1">
      <c r="A24" s="3"/>
      <c r="B24" s="160"/>
      <c r="D24" s="29"/>
      <c r="E24" s="29"/>
      <c r="G24" s="29"/>
      <c r="H24" s="29"/>
      <c r="N24" s="29"/>
      <c r="O24" s="29"/>
      <c r="Q24" s="29"/>
      <c r="R24" s="29"/>
      <c r="U24" s="3"/>
      <c r="AB24" s="3"/>
      <c r="AC24" s="3"/>
      <c r="AD24" s="3"/>
      <c r="AE24" s="3"/>
      <c r="AF24" s="3"/>
      <c r="AG24" s="20"/>
    </row>
    <row r="25" spans="1:33" ht="16.149999999999999" customHeight="1">
      <c r="A25" s="3"/>
      <c r="B25" s="160"/>
      <c r="D25" s="29"/>
      <c r="E25" s="29"/>
      <c r="G25" s="29"/>
      <c r="H25" s="29"/>
      <c r="N25" s="29"/>
      <c r="O25" s="29"/>
      <c r="Q25" s="29"/>
      <c r="R25" s="29"/>
      <c r="U25" s="3"/>
      <c r="AB25" s="3"/>
      <c r="AC25" s="3"/>
      <c r="AD25" s="3"/>
      <c r="AE25" s="3"/>
      <c r="AF25" s="3"/>
      <c r="AG25" s="20"/>
    </row>
    <row r="26" spans="1:33" ht="16.149999999999999" customHeight="1">
      <c r="A26" s="3"/>
      <c r="B26" s="160"/>
      <c r="D26" s="29"/>
      <c r="E26" s="29"/>
      <c r="G26" s="29"/>
      <c r="H26" s="29"/>
      <c r="N26" s="29"/>
      <c r="O26" s="29"/>
      <c r="Q26" s="29"/>
      <c r="R26" s="29"/>
      <c r="U26" s="3"/>
      <c r="AB26" s="3"/>
      <c r="AC26" s="3"/>
      <c r="AD26" s="3"/>
      <c r="AE26" s="3"/>
      <c r="AF26" s="3"/>
      <c r="AG26" s="20"/>
    </row>
    <row r="27" spans="1:33" ht="16.149999999999999" customHeight="1" thickBot="1">
      <c r="A27" s="2" t="s">
        <v>130</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20"/>
    </row>
    <row r="28" spans="1:33" ht="16.149999999999999" customHeight="1">
      <c r="A28" s="28" t="s">
        <v>131</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27" t="str">
        <f>IFERROR(SUM(AB29:AF30),"")</f>
        <v/>
      </c>
      <c r="AC28" s="627"/>
      <c r="AD28" s="627"/>
      <c r="AE28" s="627"/>
      <c r="AF28" s="627"/>
      <c r="AG28" s="142" t="s">
        <v>132</v>
      </c>
    </row>
    <row r="29" spans="1:33" ht="16.149999999999999" customHeight="1">
      <c r="A29" s="53"/>
      <c r="B29" s="629" t="s">
        <v>133</v>
      </c>
      <c r="C29" s="629"/>
      <c r="D29" s="629"/>
      <c r="E29" s="629"/>
      <c r="F29" s="629"/>
      <c r="G29" s="629"/>
      <c r="H29" s="629"/>
      <c r="I29" s="629"/>
      <c r="J29" s="629"/>
      <c r="K29" s="629"/>
      <c r="L29" s="629"/>
      <c r="M29" s="629"/>
      <c r="N29" s="629"/>
      <c r="O29" s="629"/>
      <c r="P29" s="629"/>
      <c r="Q29" s="629"/>
      <c r="R29" s="629"/>
      <c r="S29" s="629"/>
      <c r="T29" s="629"/>
      <c r="U29" s="629"/>
      <c r="V29" s="629"/>
      <c r="W29" s="629"/>
      <c r="X29" s="15"/>
      <c r="Y29" s="15" t="s">
        <v>134</v>
      </c>
      <c r="Z29" s="15"/>
      <c r="AA29" s="15"/>
      <c r="AB29" s="597" t="e">
        <f>#REF!*V21*10</f>
        <v>#REF!</v>
      </c>
      <c r="AC29" s="597"/>
      <c r="AD29" s="597"/>
      <c r="AE29" s="597"/>
      <c r="AF29" s="597"/>
      <c r="AG29" s="127" t="s">
        <v>132</v>
      </c>
    </row>
    <row r="30" spans="1:33" ht="16.149999999999999" customHeight="1">
      <c r="A30" s="52"/>
      <c r="B30" s="56" t="s">
        <v>135</v>
      </c>
      <c r="C30" s="6"/>
      <c r="D30" s="6"/>
      <c r="E30" s="6"/>
      <c r="F30" s="6"/>
      <c r="G30" s="6"/>
      <c r="H30" s="6"/>
      <c r="I30" s="6"/>
      <c r="J30" s="6"/>
      <c r="K30" s="6"/>
      <c r="L30" s="6"/>
      <c r="M30" s="58"/>
      <c r="N30" s="58"/>
      <c r="O30" s="58"/>
      <c r="P30" s="58"/>
      <c r="Q30" s="58"/>
      <c r="R30" s="58"/>
      <c r="S30" s="58"/>
      <c r="T30" s="58"/>
      <c r="U30" s="58"/>
      <c r="V30" s="58"/>
      <c r="W30" s="58"/>
      <c r="X30" s="58"/>
      <c r="Y30" s="58"/>
      <c r="Z30" s="58"/>
      <c r="AA30" s="58"/>
      <c r="AB30" s="656">
        <f>IFERROR(AB31*AB32*10,0)</f>
        <v>0</v>
      </c>
      <c r="AC30" s="656"/>
      <c r="AD30" s="656"/>
      <c r="AE30" s="656"/>
      <c r="AF30" s="656"/>
      <c r="AG30" s="176" t="s">
        <v>132</v>
      </c>
    </row>
    <row r="31" spans="1:33" ht="16.149999999999999" customHeight="1">
      <c r="A31" s="52"/>
      <c r="B31" s="57"/>
      <c r="C31" s="59" t="s">
        <v>136</v>
      </c>
      <c r="D31" s="60"/>
      <c r="E31" s="60"/>
      <c r="F31" s="60"/>
      <c r="G31" s="60"/>
      <c r="H31" s="60"/>
      <c r="I31" s="60"/>
      <c r="J31" s="60"/>
      <c r="K31" s="60"/>
      <c r="L31" s="60"/>
      <c r="M31" s="58"/>
      <c r="N31" s="58"/>
      <c r="O31" s="6" t="s">
        <v>137</v>
      </c>
      <c r="P31" s="661" t="e">
        <f>#REF!</f>
        <v>#REF!</v>
      </c>
      <c r="Q31" s="661"/>
      <c r="R31" s="661"/>
      <c r="S31" s="661"/>
      <c r="T31" s="661"/>
      <c r="U31" s="661"/>
      <c r="V31" s="661"/>
      <c r="W31" s="661"/>
      <c r="X31" s="6" t="s">
        <v>63</v>
      </c>
      <c r="Y31" s="6" t="s">
        <v>134</v>
      </c>
      <c r="Z31" s="6" t="s">
        <v>52</v>
      </c>
      <c r="AA31" s="6"/>
      <c r="AB31" s="662" t="str">
        <f>IFERROR(VLOOKUP(P31,'リスト（入院）'!C:D,2,FALSE),"-")</f>
        <v>-</v>
      </c>
      <c r="AC31" s="662"/>
      <c r="AD31" s="662"/>
      <c r="AE31" s="662"/>
      <c r="AF31" s="662"/>
      <c r="AG31" s="176" t="s">
        <v>138</v>
      </c>
    </row>
    <row r="32" spans="1:33" ht="16.149999999999999" customHeight="1">
      <c r="A32" s="17"/>
      <c r="B32" s="79"/>
      <c r="C32" s="3" t="s">
        <v>139</v>
      </c>
      <c r="D32" s="15"/>
      <c r="E32" s="15"/>
      <c r="F32" s="15"/>
      <c r="G32" s="15"/>
      <c r="H32" s="15"/>
      <c r="I32" s="15"/>
      <c r="J32" s="15"/>
      <c r="K32" s="15"/>
      <c r="L32" s="15"/>
      <c r="M32" s="15"/>
      <c r="N32" s="15"/>
      <c r="O32" s="15"/>
      <c r="P32" s="15"/>
      <c r="Q32" s="15"/>
      <c r="R32" s="15"/>
      <c r="S32" s="15"/>
      <c r="T32" s="15"/>
      <c r="U32" s="15"/>
      <c r="V32" s="15"/>
      <c r="W32" s="15"/>
      <c r="X32" s="15"/>
      <c r="Y32" s="15"/>
      <c r="Z32" s="15"/>
      <c r="AA32" s="15"/>
      <c r="AB32" s="645" t="e">
        <f>IF(#REF!="","0",#REF!*V21)</f>
        <v>#REF!</v>
      </c>
      <c r="AC32" s="645"/>
      <c r="AD32" s="645"/>
      <c r="AE32" s="645"/>
      <c r="AF32" s="645"/>
      <c r="AG32" s="127" t="s">
        <v>140</v>
      </c>
    </row>
    <row r="33" spans="1:37" ht="16.149999999999999" customHeight="1">
      <c r="A33" s="78"/>
      <c r="B33" s="37" t="s">
        <v>141</v>
      </c>
      <c r="C33" s="6"/>
      <c r="D33" s="6"/>
      <c r="E33" s="6"/>
      <c r="F33" s="6"/>
      <c r="G33" s="6"/>
      <c r="H33" s="6"/>
      <c r="I33" s="6"/>
      <c r="J33" s="6"/>
      <c r="K33" s="6"/>
      <c r="L33" s="6"/>
      <c r="M33" s="6"/>
      <c r="N33" s="6"/>
      <c r="O33" s="6"/>
      <c r="P33" s="6"/>
      <c r="Q33" s="6"/>
      <c r="R33" s="6"/>
      <c r="S33" s="6"/>
      <c r="T33" s="6"/>
      <c r="U33" s="6"/>
      <c r="V33" s="6"/>
      <c r="W33" s="6"/>
      <c r="X33" s="6"/>
      <c r="Y33" s="6"/>
      <c r="Z33" s="6"/>
      <c r="AA33" s="6"/>
      <c r="AB33" s="598">
        <v>0</v>
      </c>
      <c r="AC33" s="598"/>
      <c r="AD33" s="598"/>
      <c r="AE33" s="598"/>
      <c r="AF33" s="598"/>
      <c r="AG33" s="176" t="s">
        <v>142</v>
      </c>
    </row>
    <row r="34" spans="1:37" ht="16.149999999999999" customHeight="1" thickBot="1">
      <c r="A34" s="161" t="s">
        <v>143</v>
      </c>
      <c r="B34" s="162"/>
      <c r="C34" s="163"/>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599">
        <v>0</v>
      </c>
      <c r="AC34" s="599"/>
      <c r="AD34" s="599"/>
      <c r="AE34" s="599"/>
      <c r="AF34" s="599"/>
      <c r="AG34" s="143" t="s">
        <v>142</v>
      </c>
    </row>
    <row r="35" spans="1:37" ht="16.149999999999999" customHeight="1" thickTop="1" thickBot="1">
      <c r="A35" s="8" t="s">
        <v>144</v>
      </c>
      <c r="B35" s="9"/>
      <c r="C35" s="9"/>
      <c r="D35" s="9"/>
      <c r="E35" s="9"/>
      <c r="F35" s="9"/>
      <c r="G35" s="9"/>
      <c r="H35" s="9"/>
      <c r="I35" s="9"/>
      <c r="J35" s="9"/>
      <c r="K35" s="9"/>
      <c r="L35" s="9"/>
      <c r="M35" s="9"/>
      <c r="N35" s="9"/>
      <c r="O35" s="9"/>
      <c r="P35" s="9"/>
      <c r="Q35" s="9"/>
      <c r="R35" s="9"/>
      <c r="S35" s="9"/>
      <c r="T35" s="9"/>
      <c r="U35" s="9"/>
      <c r="V35" s="9"/>
      <c r="W35" s="9"/>
      <c r="X35" s="9"/>
      <c r="Y35" s="9"/>
      <c r="Z35" s="9"/>
      <c r="AA35" s="9"/>
      <c r="AB35" s="600" t="str">
        <f>IFERROR(AB28-AB33+AB34,"")</f>
        <v/>
      </c>
      <c r="AC35" s="600"/>
      <c r="AD35" s="600"/>
      <c r="AE35" s="600"/>
      <c r="AF35" s="600"/>
      <c r="AG35" s="144" t="s">
        <v>132</v>
      </c>
    </row>
    <row r="36" spans="1:37" ht="16.149999999999999" customHeight="1">
      <c r="A36" s="3"/>
      <c r="B36" s="117"/>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20"/>
    </row>
    <row r="37" spans="1:37" ht="16.149999999999999" customHeight="1">
      <c r="A37" s="3"/>
      <c r="B37" s="117"/>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row>
    <row r="38" spans="1:37" ht="16.149999999999999" customHeight="1"/>
    <row r="39" spans="1:37" ht="16.149999999999999" customHeight="1" thickBot="1">
      <c r="A39" s="2" t="s">
        <v>145</v>
      </c>
    </row>
    <row r="40" spans="1:37" ht="16.149999999999999" customHeight="1">
      <c r="A40" s="11" t="s">
        <v>146</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601"/>
      <c r="AC40" s="601"/>
      <c r="AD40" s="601"/>
      <c r="AE40" s="601"/>
      <c r="AF40" s="601"/>
      <c r="AG40" s="129" t="s">
        <v>132</v>
      </c>
      <c r="AJ40" s="177" t="str">
        <f>IF(AB35&gt;AB40,"NG","OK")</f>
        <v>OK</v>
      </c>
      <c r="AK40" s="210" t="str">
        <f>IF(AJ40="NG","←（８）全体の賃金改善の見込み額は（７）算定金額の見込み（繰越額調整後）の値を上回るように設定してください","")</f>
        <v/>
      </c>
    </row>
    <row r="41" spans="1:37" ht="16.149999999999999" customHeight="1">
      <c r="A41" s="17"/>
      <c r="B41" s="56" t="s">
        <v>147</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639" t="str">
        <f>AB35</f>
        <v/>
      </c>
      <c r="AC41" s="639"/>
      <c r="AD41" s="639"/>
      <c r="AE41" s="639"/>
      <c r="AF41" s="639"/>
      <c r="AG41" s="130" t="s">
        <v>132</v>
      </c>
    </row>
    <row r="42" spans="1:37" ht="16.149999999999999" customHeight="1">
      <c r="A42" s="17"/>
      <c r="B42" s="56" t="s">
        <v>148</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594"/>
      <c r="AC42" s="594"/>
      <c r="AD42" s="594"/>
      <c r="AE42" s="594"/>
      <c r="AF42" s="594"/>
      <c r="AG42" s="130" t="s">
        <v>132</v>
      </c>
    </row>
    <row r="43" spans="1:37" ht="16.149999999999999" customHeight="1">
      <c r="A43" s="17"/>
      <c r="B43" s="56" t="s">
        <v>149</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594"/>
      <c r="AC43" s="594"/>
      <c r="AD43" s="594"/>
      <c r="AE43" s="594"/>
      <c r="AF43" s="594"/>
      <c r="AG43" s="130" t="s">
        <v>132</v>
      </c>
    </row>
    <row r="44" spans="1:37" ht="16.149999999999999" customHeight="1" thickBot="1">
      <c r="A44" s="8"/>
      <c r="B44" s="73" t="s">
        <v>150</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602">
        <f>AB40-SUM(AB41:AF43)</f>
        <v>0</v>
      </c>
      <c r="AC44" s="602"/>
      <c r="AD44" s="602"/>
      <c r="AE44" s="602"/>
      <c r="AF44" s="602"/>
      <c r="AG44" s="145" t="s">
        <v>132</v>
      </c>
    </row>
    <row r="45" spans="1:37" ht="16.149999999999999" customHeight="1">
      <c r="A45" s="3"/>
      <c r="B45" s="117"/>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20"/>
    </row>
    <row r="46" spans="1:37" ht="16.149999999999999" customHeight="1">
      <c r="A46" s="3"/>
      <c r="B46" s="117"/>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20"/>
    </row>
    <row r="47" spans="1:37" ht="16.149999999999999" customHeight="1">
      <c r="A47" s="3"/>
      <c r="B47" s="117"/>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20"/>
    </row>
    <row r="48" spans="1:37" ht="16.149999999999999" customHeight="1">
      <c r="A48" s="3"/>
      <c r="B48" s="117"/>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20"/>
    </row>
    <row r="49" spans="1:35" ht="16.149999999999999" customHeight="1">
      <c r="A49" s="3"/>
      <c r="B49" s="117"/>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20"/>
    </row>
    <row r="50" spans="1:35" ht="16.149999999999999" customHeight="1">
      <c r="A50" s="3"/>
      <c r="B50" s="117"/>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20"/>
    </row>
    <row r="51" spans="1:35" ht="16.149999999999999" customHeight="1">
      <c r="A51" s="3"/>
      <c r="B51" s="117"/>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20"/>
    </row>
    <row r="52" spans="1:35" ht="16.149999999999999" customHeight="1">
      <c r="A52" s="3"/>
      <c r="B52" s="117"/>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row>
    <row r="53" spans="1:35" ht="16.149999999999999" customHeight="1">
      <c r="A53" s="3"/>
      <c r="B53" s="117"/>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row>
    <row r="54" spans="1:35" ht="16.149999999999999" customHeight="1">
      <c r="A54" s="3"/>
      <c r="B54" s="117"/>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row>
    <row r="55" spans="1:35" ht="16.149999999999999" customHeight="1">
      <c r="A55" s="166" t="s">
        <v>1434</v>
      </c>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5" ht="16.149999999999999" customHeight="1">
      <c r="A56" s="2"/>
      <c r="B56" s="3"/>
      <c r="C56" s="3"/>
      <c r="D56" s="3"/>
      <c r="E56" s="3"/>
      <c r="F56" s="3"/>
      <c r="G56" s="3"/>
      <c r="H56" s="3"/>
      <c r="I56" s="3"/>
      <c r="J56" s="3"/>
      <c r="K56" s="3"/>
      <c r="L56" s="3"/>
      <c r="M56" s="3"/>
      <c r="N56" s="3"/>
      <c r="O56" s="3"/>
      <c r="P56" s="3"/>
      <c r="Q56" s="3"/>
      <c r="R56" s="3"/>
      <c r="S56" s="3"/>
      <c r="T56" s="3"/>
      <c r="U56" s="3"/>
      <c r="V56" s="3"/>
      <c r="W56" s="3"/>
      <c r="X56" s="3"/>
      <c r="Y56" s="3"/>
      <c r="Z56" s="3"/>
      <c r="AA56" s="103"/>
      <c r="AB56" s="103"/>
      <c r="AC56" s="103"/>
      <c r="AD56" s="103"/>
      <c r="AE56" s="103"/>
      <c r="AF56" s="103"/>
      <c r="AG56" s="103"/>
      <c r="AH56" s="103"/>
      <c r="AI56" s="191"/>
    </row>
    <row r="57" spans="1:35" ht="16.149999999999999" customHeight="1">
      <c r="A57" s="2"/>
      <c r="B57" s="3"/>
      <c r="C57" s="3"/>
      <c r="D57" s="3"/>
      <c r="E57" s="3"/>
      <c r="F57" s="3"/>
      <c r="G57" s="3"/>
      <c r="H57" s="3"/>
      <c r="I57" s="3"/>
      <c r="J57" s="3"/>
      <c r="K57" s="3"/>
      <c r="L57" s="3"/>
      <c r="M57" s="3"/>
      <c r="N57" s="3"/>
      <c r="O57" s="3"/>
      <c r="P57" s="3"/>
      <c r="Q57" s="3"/>
      <c r="R57" s="3"/>
      <c r="S57" s="3"/>
      <c r="T57" s="3"/>
      <c r="U57" s="3"/>
      <c r="V57" s="3"/>
      <c r="W57" s="3"/>
      <c r="X57" s="3"/>
      <c r="Y57" s="3"/>
      <c r="Z57" s="3"/>
      <c r="AA57" s="103"/>
      <c r="AB57" s="103"/>
      <c r="AC57" s="103"/>
      <c r="AD57" s="103"/>
      <c r="AE57" s="103"/>
      <c r="AF57" s="103"/>
      <c r="AG57" s="103"/>
      <c r="AH57" s="103"/>
      <c r="AI57" s="191"/>
    </row>
    <row r="58" spans="1:35" ht="16.149999999999999" customHeight="1">
      <c r="A58" s="2"/>
      <c r="B58" s="3"/>
      <c r="C58" s="3"/>
      <c r="D58" s="3"/>
      <c r="E58" s="3"/>
      <c r="F58" s="3"/>
      <c r="G58" s="3"/>
      <c r="H58" s="3"/>
      <c r="I58" s="3"/>
      <c r="J58" s="3"/>
      <c r="K58" s="3"/>
      <c r="L58" s="3"/>
      <c r="M58" s="3"/>
      <c r="N58" s="3"/>
      <c r="O58" s="3"/>
      <c r="P58" s="3"/>
      <c r="Q58" s="3"/>
      <c r="R58" s="3"/>
      <c r="S58" s="3"/>
      <c r="T58" s="3"/>
      <c r="U58" s="3"/>
      <c r="V58" s="3"/>
      <c r="W58" s="3"/>
      <c r="X58" s="3"/>
      <c r="Y58" s="3"/>
      <c r="Z58" s="3"/>
      <c r="AA58" s="103"/>
      <c r="AB58" s="103"/>
      <c r="AC58" s="103"/>
      <c r="AD58" s="103"/>
      <c r="AE58" s="103"/>
      <c r="AF58" s="103"/>
      <c r="AG58" s="103"/>
      <c r="AH58" s="103"/>
      <c r="AI58" s="191"/>
    </row>
    <row r="59" spans="1:35" ht="16.149999999999999" customHeight="1">
      <c r="A59" s="2"/>
      <c r="B59" s="3"/>
      <c r="C59" s="3"/>
      <c r="D59" s="3"/>
      <c r="E59" s="3"/>
      <c r="F59" s="3"/>
      <c r="G59" s="3"/>
      <c r="H59" s="3"/>
      <c r="I59" s="3"/>
      <c r="J59" s="3"/>
      <c r="K59" s="3"/>
      <c r="L59" s="3"/>
      <c r="M59" s="3"/>
      <c r="N59" s="3"/>
      <c r="O59" s="3"/>
      <c r="P59" s="3"/>
      <c r="Q59" s="3"/>
      <c r="R59" s="3"/>
      <c r="S59" s="3"/>
      <c r="T59" s="3"/>
      <c r="U59" s="3"/>
      <c r="V59" s="3"/>
      <c r="W59" s="3"/>
      <c r="X59" s="3"/>
      <c r="Y59" s="3"/>
      <c r="Z59" s="3"/>
      <c r="AA59" s="103"/>
      <c r="AB59" s="103"/>
      <c r="AC59" s="103"/>
      <c r="AD59" s="103"/>
      <c r="AE59" s="103"/>
      <c r="AF59" s="103"/>
      <c r="AG59" s="103"/>
      <c r="AH59" s="103"/>
      <c r="AI59" s="191"/>
    </row>
    <row r="60" spans="1:35" ht="16.149999999999999" customHeight="1">
      <c r="A60" s="2"/>
      <c r="B60" s="3"/>
      <c r="C60" s="3"/>
      <c r="D60" s="3"/>
      <c r="E60" s="3"/>
      <c r="F60" s="3"/>
      <c r="G60" s="3"/>
      <c r="H60" s="3"/>
      <c r="I60" s="3"/>
      <c r="J60" s="3"/>
      <c r="K60" s="3"/>
      <c r="L60" s="3"/>
      <c r="M60" s="3"/>
      <c r="N60" s="3"/>
      <c r="O60" s="3"/>
      <c r="P60" s="3"/>
      <c r="Q60" s="3"/>
      <c r="R60" s="3"/>
      <c r="S60" s="3"/>
      <c r="T60" s="3"/>
      <c r="U60" s="3"/>
      <c r="V60" s="3"/>
      <c r="W60" s="3"/>
      <c r="X60" s="3"/>
      <c r="Y60" s="3"/>
      <c r="Z60" s="3"/>
      <c r="AA60" s="103"/>
      <c r="AB60" s="103"/>
      <c r="AC60" s="103"/>
      <c r="AD60" s="103"/>
      <c r="AE60" s="103"/>
      <c r="AF60" s="103"/>
      <c r="AG60" s="103"/>
      <c r="AH60" s="103"/>
      <c r="AI60" s="191"/>
    </row>
    <row r="61" spans="1:35" ht="16.149999999999999" customHeight="1">
      <c r="A61" s="2"/>
      <c r="B61" s="3"/>
      <c r="C61" s="3"/>
      <c r="D61" s="3"/>
      <c r="E61" s="3"/>
      <c r="F61" s="3"/>
      <c r="G61" s="3"/>
      <c r="H61" s="3"/>
      <c r="I61" s="3"/>
      <c r="J61" s="3"/>
      <c r="K61" s="3"/>
      <c r="L61" s="3"/>
      <c r="M61" s="3"/>
      <c r="N61" s="3"/>
      <c r="O61" s="3"/>
      <c r="P61" s="3"/>
      <c r="Q61" s="3"/>
      <c r="R61" s="3"/>
      <c r="S61" s="3"/>
      <c r="T61" s="3"/>
      <c r="U61" s="3"/>
      <c r="V61" s="3"/>
      <c r="W61" s="3"/>
      <c r="X61" s="3"/>
      <c r="Y61" s="3"/>
      <c r="Z61" s="3"/>
      <c r="AA61" s="103"/>
      <c r="AB61" s="103"/>
      <c r="AC61" s="103"/>
      <c r="AD61" s="103"/>
      <c r="AE61" s="103"/>
      <c r="AF61" s="103"/>
      <c r="AG61" s="103"/>
      <c r="AH61" s="103"/>
      <c r="AI61" s="191"/>
    </row>
    <row r="62" spans="1:3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3"/>
      <c r="AB62" s="103"/>
      <c r="AC62" s="103"/>
      <c r="AD62" s="103"/>
      <c r="AE62" s="103"/>
      <c r="AF62" s="103"/>
      <c r="AG62" s="103"/>
      <c r="AH62" s="103"/>
      <c r="AI62" s="191"/>
    </row>
    <row r="63" spans="1:35" ht="16.149999999999999" customHeight="1" thickBot="1">
      <c r="A63" s="2" t="s">
        <v>152</v>
      </c>
      <c r="B63" s="3"/>
      <c r="C63" s="3"/>
      <c r="D63" s="3"/>
      <c r="E63" s="3"/>
      <c r="F63" s="3"/>
      <c r="G63" s="3"/>
      <c r="H63" s="3"/>
      <c r="I63" s="3"/>
      <c r="J63" s="3"/>
      <c r="K63" s="3"/>
      <c r="L63" s="3"/>
      <c r="M63" s="3"/>
      <c r="N63" s="3"/>
      <c r="O63" s="3"/>
      <c r="P63" s="3"/>
      <c r="Q63" s="3"/>
      <c r="R63" s="3"/>
      <c r="S63" s="3"/>
      <c r="T63" s="3"/>
      <c r="U63" s="3"/>
      <c r="V63" s="3"/>
      <c r="W63" s="3"/>
      <c r="X63" s="3"/>
      <c r="Y63" s="3"/>
      <c r="Z63" s="3"/>
      <c r="AA63" s="103"/>
      <c r="AB63" s="103"/>
      <c r="AC63" s="103"/>
      <c r="AD63" s="103"/>
      <c r="AE63" s="103"/>
      <c r="AF63" s="103"/>
      <c r="AG63" s="103"/>
      <c r="AH63" s="103"/>
      <c r="AI63" s="191"/>
    </row>
    <row r="64" spans="1:35" ht="16.149999999999999" customHeight="1">
      <c r="A64" s="116" t="s">
        <v>153</v>
      </c>
      <c r="B64" s="55"/>
      <c r="C64" s="35"/>
      <c r="D64" s="35"/>
      <c r="E64" s="35"/>
      <c r="F64" s="35"/>
      <c r="G64" s="35"/>
      <c r="H64" s="35"/>
      <c r="I64" s="35"/>
      <c r="J64" s="35"/>
      <c r="K64" s="35"/>
      <c r="L64" s="35"/>
      <c r="M64" s="35"/>
      <c r="N64" s="35"/>
      <c r="O64" s="35"/>
      <c r="P64" s="35"/>
      <c r="Q64" s="35"/>
      <c r="R64" s="35"/>
      <c r="S64" s="35"/>
      <c r="T64" s="35"/>
      <c r="U64" s="35"/>
      <c r="V64" s="35"/>
      <c r="W64" s="35"/>
      <c r="X64" s="35"/>
      <c r="Y64" s="35"/>
      <c r="Z64" s="35"/>
      <c r="AA64" s="72"/>
      <c r="AB64" s="658">
        <f>SUM(AB73,AB82,AB91,AB100,AB109)</f>
        <v>0</v>
      </c>
      <c r="AC64" s="658"/>
      <c r="AD64" s="658"/>
      <c r="AE64" s="658"/>
      <c r="AF64" s="658"/>
      <c r="AG64" s="74" t="s">
        <v>154</v>
      </c>
      <c r="AH64" s="29"/>
      <c r="AI64" s="181"/>
    </row>
    <row r="65" spans="1:36" ht="16.149999999999999" customHeight="1">
      <c r="A65" s="1" t="s">
        <v>155</v>
      </c>
      <c r="B65" s="70"/>
      <c r="C65" s="15"/>
      <c r="D65" s="15"/>
      <c r="E65" s="15"/>
      <c r="F65" s="15"/>
      <c r="G65" s="15"/>
      <c r="H65" s="15"/>
      <c r="I65" s="15"/>
      <c r="J65" s="15"/>
      <c r="K65" s="15"/>
      <c r="L65" s="15"/>
      <c r="M65" s="15"/>
      <c r="N65" s="15"/>
      <c r="O65" s="15"/>
      <c r="P65" s="15"/>
      <c r="Q65" s="15"/>
      <c r="R65" s="15"/>
      <c r="S65" s="15"/>
      <c r="T65" s="15"/>
      <c r="U65" s="15"/>
      <c r="V65" s="15"/>
      <c r="W65" s="15"/>
      <c r="X65" s="15"/>
      <c r="Y65" s="15"/>
      <c r="Z65" s="15"/>
      <c r="AA65" s="71"/>
      <c r="AB65" s="524">
        <f t="shared" ref="AB65:AB69" si="0">SUM(AB74,AB83,AB92,AB101,AB110)</f>
        <v>0</v>
      </c>
      <c r="AC65" s="524"/>
      <c r="AD65" s="524"/>
      <c r="AE65" s="524"/>
      <c r="AF65" s="524"/>
      <c r="AG65" s="127" t="s">
        <v>132</v>
      </c>
    </row>
    <row r="66" spans="1:36" ht="16.149999999999999" customHeight="1">
      <c r="A66" s="1" t="s">
        <v>156</v>
      </c>
      <c r="B66" s="3"/>
      <c r="C66" s="3"/>
      <c r="D66" s="3"/>
      <c r="E66" s="3"/>
      <c r="F66" s="3"/>
      <c r="G66" s="3"/>
      <c r="H66" s="3"/>
      <c r="I66" s="3"/>
      <c r="J66" s="3"/>
      <c r="K66" s="3"/>
      <c r="L66" s="3"/>
      <c r="M66" s="3"/>
      <c r="N66" s="3"/>
      <c r="O66" s="3"/>
      <c r="P66" s="3"/>
      <c r="Q66" s="3"/>
      <c r="R66" s="3"/>
      <c r="S66" s="3"/>
      <c r="T66" s="3"/>
      <c r="U66" s="3"/>
      <c r="V66" s="3"/>
      <c r="W66" s="3"/>
      <c r="X66" s="3"/>
      <c r="Y66" s="3"/>
      <c r="Z66" s="3"/>
      <c r="AA66" s="3"/>
      <c r="AB66" s="524">
        <f t="shared" si="0"/>
        <v>0</v>
      </c>
      <c r="AC66" s="524"/>
      <c r="AD66" s="524"/>
      <c r="AE66" s="524"/>
      <c r="AF66" s="524"/>
      <c r="AG66" s="176" t="s">
        <v>132</v>
      </c>
    </row>
    <row r="67" spans="1:36" ht="16.149999999999999" customHeight="1">
      <c r="A67" s="23" t="s">
        <v>157</v>
      </c>
      <c r="B67" s="6"/>
      <c r="C67" s="6"/>
      <c r="D67" s="6"/>
      <c r="E67" s="6"/>
      <c r="F67" s="6"/>
      <c r="G67" s="6"/>
      <c r="H67" s="6"/>
      <c r="I67" s="6"/>
      <c r="J67" s="6"/>
      <c r="K67" s="6"/>
      <c r="L67" s="6"/>
      <c r="M67" s="6"/>
      <c r="N67" s="6"/>
      <c r="O67" s="6"/>
      <c r="P67" s="6"/>
      <c r="Q67" s="6"/>
      <c r="R67" s="6"/>
      <c r="S67" s="6"/>
      <c r="T67" s="6"/>
      <c r="U67" s="6"/>
      <c r="V67" s="6"/>
      <c r="W67" s="6"/>
      <c r="X67" s="6"/>
      <c r="Y67" s="6"/>
      <c r="Z67" s="6"/>
      <c r="AA67" s="6"/>
      <c r="AB67" s="657">
        <f>AB66-AB65</f>
        <v>0</v>
      </c>
      <c r="AC67" s="657"/>
      <c r="AD67" s="657"/>
      <c r="AE67" s="657"/>
      <c r="AF67" s="657"/>
      <c r="AG67" s="176" t="s">
        <v>132</v>
      </c>
    </row>
    <row r="68" spans="1:36" ht="16.149999999999999" customHeight="1">
      <c r="A68" s="17"/>
      <c r="B68" s="40" t="s">
        <v>158</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524">
        <f t="shared" si="0"/>
        <v>0</v>
      </c>
      <c r="AC68" s="524"/>
      <c r="AD68" s="524"/>
      <c r="AE68" s="524"/>
      <c r="AF68" s="524"/>
      <c r="AG68" s="130" t="s">
        <v>132</v>
      </c>
    </row>
    <row r="69" spans="1:36" ht="16.149999999999999" customHeight="1" thickBot="1">
      <c r="A69" s="41"/>
      <c r="B69" s="105" t="s">
        <v>159</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670">
        <f t="shared" si="0"/>
        <v>0</v>
      </c>
      <c r="AC69" s="670"/>
      <c r="AD69" s="670"/>
      <c r="AE69" s="670"/>
      <c r="AF69" s="670"/>
      <c r="AG69" s="130" t="s">
        <v>160</v>
      </c>
    </row>
    <row r="70" spans="1:36" ht="16.149999999999999" customHeight="1" thickTop="1" thickBot="1">
      <c r="A70" s="85"/>
      <c r="B70" s="106" t="s">
        <v>161</v>
      </c>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666">
        <f>IFERROR(AB69/AB65*100,0)</f>
        <v>0</v>
      </c>
      <c r="AC70" s="666"/>
      <c r="AD70" s="666"/>
      <c r="AE70" s="666"/>
      <c r="AF70" s="666"/>
      <c r="AG70" s="164" t="s">
        <v>162</v>
      </c>
    </row>
    <row r="71" spans="1:36" ht="16.149999999999999" customHeight="1">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c r="A72" s="2" t="s">
        <v>163</v>
      </c>
      <c r="B72" s="3"/>
      <c r="C72" s="3"/>
      <c r="D72" s="3"/>
      <c r="E72" s="3"/>
      <c r="F72" s="3"/>
      <c r="G72" s="3"/>
      <c r="H72" s="3"/>
      <c r="I72" s="3"/>
      <c r="J72" s="3"/>
      <c r="K72" s="3"/>
      <c r="L72" s="3"/>
      <c r="M72" s="3"/>
      <c r="N72" s="3"/>
      <c r="O72" s="3"/>
      <c r="P72" s="3"/>
      <c r="Q72" s="3"/>
      <c r="R72" s="3"/>
      <c r="S72" s="3"/>
      <c r="T72" s="3"/>
      <c r="U72" s="3"/>
      <c r="V72" s="3"/>
      <c r="W72" s="3"/>
      <c r="X72" s="3"/>
      <c r="Y72" s="3"/>
      <c r="Z72" s="3"/>
      <c r="AA72" s="174"/>
      <c r="AB72" s="174"/>
      <c r="AC72" s="174"/>
      <c r="AD72" s="174"/>
      <c r="AE72" s="174"/>
      <c r="AF72" s="174"/>
      <c r="AG72" s="174"/>
      <c r="AH72" s="103"/>
      <c r="AI72" s="191"/>
    </row>
    <row r="73" spans="1:36" ht="16.149999999999999" customHeight="1">
      <c r="A73" s="116" t="s">
        <v>164</v>
      </c>
      <c r="B73" s="55"/>
      <c r="C73" s="35"/>
      <c r="D73" s="35"/>
      <c r="E73" s="35"/>
      <c r="F73" s="35"/>
      <c r="G73" s="35"/>
      <c r="H73" s="35"/>
      <c r="I73" s="35"/>
      <c r="J73" s="35"/>
      <c r="K73" s="35"/>
      <c r="L73" s="35"/>
      <c r="M73" s="35"/>
      <c r="N73" s="35"/>
      <c r="O73" s="35"/>
      <c r="P73" s="35"/>
      <c r="Q73" s="35"/>
      <c r="R73" s="35"/>
      <c r="S73" s="35"/>
      <c r="T73" s="35"/>
      <c r="U73" s="35"/>
      <c r="V73" s="35"/>
      <c r="W73" s="35"/>
      <c r="X73" s="35"/>
      <c r="Y73" s="35"/>
      <c r="Z73" s="35"/>
      <c r="AA73" s="72"/>
      <c r="AB73" s="604"/>
      <c r="AC73" s="604"/>
      <c r="AD73" s="604"/>
      <c r="AE73" s="604"/>
      <c r="AF73" s="604"/>
      <c r="AG73" s="74" t="s">
        <v>154</v>
      </c>
      <c r="AH73" s="29"/>
      <c r="AI73" s="181"/>
      <c r="AJ73" s="193"/>
    </row>
    <row r="74" spans="1:36" ht="16.149999999999999" customHeight="1">
      <c r="A74" s="1" t="s">
        <v>165</v>
      </c>
      <c r="B74" s="70"/>
      <c r="C74" s="15"/>
      <c r="D74" s="15"/>
      <c r="E74" s="15"/>
      <c r="F74" s="15"/>
      <c r="G74" s="15"/>
      <c r="H74" s="15"/>
      <c r="I74" s="15"/>
      <c r="J74" s="15"/>
      <c r="K74" s="15"/>
      <c r="L74" s="15"/>
      <c r="M74" s="15"/>
      <c r="N74" s="15"/>
      <c r="O74" s="15"/>
      <c r="P74" s="15"/>
      <c r="Q74" s="15"/>
      <c r="R74" s="15"/>
      <c r="S74" s="15"/>
      <c r="T74" s="15"/>
      <c r="U74" s="15"/>
      <c r="V74" s="15"/>
      <c r="W74" s="15"/>
      <c r="X74" s="15"/>
      <c r="Y74" s="15"/>
      <c r="Z74" s="15"/>
      <c r="AA74" s="71"/>
      <c r="AB74" s="598"/>
      <c r="AC74" s="598"/>
      <c r="AD74" s="598"/>
      <c r="AE74" s="598"/>
      <c r="AF74" s="598"/>
      <c r="AG74" s="127" t="s">
        <v>132</v>
      </c>
    </row>
    <row r="75" spans="1:36" ht="16.149999999999999" customHeight="1">
      <c r="A75" s="1" t="s">
        <v>166</v>
      </c>
      <c r="B75" s="3"/>
      <c r="C75" s="3"/>
      <c r="D75" s="3"/>
      <c r="E75" s="3"/>
      <c r="F75" s="3"/>
      <c r="G75" s="3"/>
      <c r="H75" s="3"/>
      <c r="I75" s="3"/>
      <c r="J75" s="3"/>
      <c r="K75" s="3"/>
      <c r="L75" s="3"/>
      <c r="M75" s="3"/>
      <c r="N75" s="3"/>
      <c r="O75" s="3"/>
      <c r="P75" s="3"/>
      <c r="Q75" s="3"/>
      <c r="R75" s="3"/>
      <c r="S75" s="3"/>
      <c r="T75" s="3"/>
      <c r="U75" s="3"/>
      <c r="V75" s="3"/>
      <c r="W75" s="3"/>
      <c r="X75" s="3"/>
      <c r="Y75" s="3"/>
      <c r="Z75" s="3"/>
      <c r="AA75" s="3"/>
      <c r="AB75" s="605"/>
      <c r="AC75" s="605"/>
      <c r="AD75" s="605"/>
      <c r="AE75" s="605"/>
      <c r="AF75" s="605"/>
      <c r="AG75" s="176" t="s">
        <v>132</v>
      </c>
    </row>
    <row r="76" spans="1:36" ht="16.149999999999999" customHeight="1">
      <c r="A76" s="23" t="s">
        <v>167</v>
      </c>
      <c r="B76" s="6"/>
      <c r="C76" s="6"/>
      <c r="D76" s="6"/>
      <c r="E76" s="6"/>
      <c r="F76" s="6"/>
      <c r="G76" s="6"/>
      <c r="H76" s="6"/>
      <c r="I76" s="6"/>
      <c r="J76" s="6"/>
      <c r="K76" s="6"/>
      <c r="L76" s="6"/>
      <c r="M76" s="6"/>
      <c r="N76" s="6"/>
      <c r="O76" s="6"/>
      <c r="P76" s="6"/>
      <c r="Q76" s="6"/>
      <c r="R76" s="6"/>
      <c r="S76" s="6"/>
      <c r="T76" s="6"/>
      <c r="U76" s="6"/>
      <c r="V76" s="6"/>
      <c r="W76" s="6"/>
      <c r="X76" s="6"/>
      <c r="Y76" s="6"/>
      <c r="Z76" s="6"/>
      <c r="AA76" s="6"/>
      <c r="AB76" s="608">
        <f>AB75-AB74</f>
        <v>0</v>
      </c>
      <c r="AC76" s="608"/>
      <c r="AD76" s="608"/>
      <c r="AE76" s="608"/>
      <c r="AF76" s="608"/>
      <c r="AG76" s="176" t="s">
        <v>132</v>
      </c>
    </row>
    <row r="77" spans="1:36" ht="16.149999999999999" customHeight="1">
      <c r="A77" s="17"/>
      <c r="B77" s="40" t="s">
        <v>168</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598"/>
      <c r="AC77" s="598"/>
      <c r="AD77" s="598"/>
      <c r="AE77" s="598"/>
      <c r="AF77" s="598"/>
      <c r="AG77" s="130" t="s">
        <v>132</v>
      </c>
    </row>
    <row r="78" spans="1:36" ht="16.149999999999999" customHeight="1" thickBot="1">
      <c r="A78" s="41"/>
      <c r="B78" s="105" t="s">
        <v>169</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603"/>
      <c r="AC78" s="603"/>
      <c r="AD78" s="603"/>
      <c r="AE78" s="603"/>
      <c r="AF78" s="603"/>
      <c r="AG78" s="130" t="s">
        <v>160</v>
      </c>
    </row>
    <row r="79" spans="1:36" ht="16.350000000000001" customHeight="1" thickTop="1" thickBot="1">
      <c r="A79" s="85"/>
      <c r="B79" s="106" t="s">
        <v>170</v>
      </c>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607">
        <f>IFERROR(AB78/AB74*100,0)</f>
        <v>0</v>
      </c>
      <c r="AC79" s="607"/>
      <c r="AD79" s="607"/>
      <c r="AE79" s="607"/>
      <c r="AF79" s="607"/>
      <c r="AG79" s="164" t="s">
        <v>162</v>
      </c>
    </row>
    <row r="80" spans="1:36" ht="16.350000000000001" customHeight="1"/>
    <row r="81" spans="1:35" ht="16.149999999999999" customHeight="1" thickBot="1">
      <c r="A81" s="2" t="s">
        <v>171</v>
      </c>
      <c r="B81" s="3"/>
      <c r="C81" s="3"/>
      <c r="D81" s="3"/>
      <c r="E81" s="3"/>
      <c r="F81" s="3"/>
      <c r="G81" s="3"/>
      <c r="H81" s="3"/>
      <c r="I81" s="3"/>
      <c r="J81" s="3"/>
      <c r="K81" s="3"/>
      <c r="L81" s="3"/>
      <c r="M81" s="3"/>
      <c r="N81" s="3"/>
      <c r="O81" s="3"/>
      <c r="P81" s="3"/>
      <c r="Q81" s="3"/>
      <c r="R81" s="3"/>
      <c r="S81" s="3"/>
      <c r="T81" s="3"/>
      <c r="U81" s="3"/>
      <c r="V81" s="3"/>
      <c r="W81" s="3"/>
      <c r="X81" s="3"/>
      <c r="Y81" s="3"/>
      <c r="Z81" s="3"/>
      <c r="AA81" s="609"/>
      <c r="AB81" s="609"/>
      <c r="AC81" s="609"/>
      <c r="AD81" s="609"/>
      <c r="AE81" s="609"/>
      <c r="AF81" s="609"/>
      <c r="AG81" s="609"/>
      <c r="AH81" s="103"/>
      <c r="AI81" s="191"/>
    </row>
    <row r="82" spans="1:35" ht="16.149999999999999" customHeight="1">
      <c r="A82" s="116" t="s">
        <v>172</v>
      </c>
      <c r="B82" s="55"/>
      <c r="C82" s="35"/>
      <c r="D82" s="35"/>
      <c r="E82" s="35"/>
      <c r="F82" s="35"/>
      <c r="G82" s="35"/>
      <c r="H82" s="35"/>
      <c r="I82" s="35"/>
      <c r="J82" s="35"/>
      <c r="K82" s="35"/>
      <c r="L82" s="35"/>
      <c r="M82" s="35"/>
      <c r="N82" s="35"/>
      <c r="O82" s="35"/>
      <c r="P82" s="35"/>
      <c r="Q82" s="35"/>
      <c r="R82" s="35"/>
      <c r="S82" s="35"/>
      <c r="T82" s="35"/>
      <c r="U82" s="35"/>
      <c r="V82" s="35"/>
      <c r="W82" s="35"/>
      <c r="X82" s="35"/>
      <c r="Y82" s="35"/>
      <c r="Z82" s="35"/>
      <c r="AA82" s="72"/>
      <c r="AB82" s="604"/>
      <c r="AC82" s="604"/>
      <c r="AD82" s="604"/>
      <c r="AE82" s="604"/>
      <c r="AF82" s="604"/>
      <c r="AG82" s="74" t="s">
        <v>154</v>
      </c>
      <c r="AH82" s="29"/>
      <c r="AI82" s="181"/>
    </row>
    <row r="83" spans="1:35" ht="16.149999999999999" customHeight="1">
      <c r="A83" s="1" t="s">
        <v>173</v>
      </c>
      <c r="B83" s="70"/>
      <c r="C83" s="15"/>
      <c r="D83" s="15"/>
      <c r="E83" s="15"/>
      <c r="F83" s="15"/>
      <c r="G83" s="15"/>
      <c r="H83" s="15"/>
      <c r="I83" s="15"/>
      <c r="J83" s="15"/>
      <c r="K83" s="15"/>
      <c r="L83" s="15"/>
      <c r="M83" s="15"/>
      <c r="N83" s="15"/>
      <c r="O83" s="15"/>
      <c r="P83" s="15"/>
      <c r="Q83" s="15"/>
      <c r="R83" s="15"/>
      <c r="S83" s="15"/>
      <c r="T83" s="15"/>
      <c r="U83" s="15"/>
      <c r="V83" s="15"/>
      <c r="W83" s="15"/>
      <c r="X83" s="15"/>
      <c r="Y83" s="15"/>
      <c r="Z83" s="15"/>
      <c r="AA83" s="71"/>
      <c r="AB83" s="598"/>
      <c r="AC83" s="598"/>
      <c r="AD83" s="598"/>
      <c r="AE83" s="598"/>
      <c r="AF83" s="598"/>
      <c r="AG83" s="127" t="s">
        <v>132</v>
      </c>
    </row>
    <row r="84" spans="1:35" ht="16.149999999999999" customHeight="1">
      <c r="A84" s="1" t="s">
        <v>174</v>
      </c>
      <c r="B84" s="3"/>
      <c r="C84" s="3"/>
      <c r="D84" s="3"/>
      <c r="E84" s="3"/>
      <c r="F84" s="3"/>
      <c r="G84" s="3"/>
      <c r="H84" s="3"/>
      <c r="I84" s="3"/>
      <c r="J84" s="3"/>
      <c r="K84" s="3"/>
      <c r="L84" s="3"/>
      <c r="M84" s="3"/>
      <c r="N84" s="3"/>
      <c r="O84" s="3"/>
      <c r="P84" s="3"/>
      <c r="Q84" s="3"/>
      <c r="R84" s="3"/>
      <c r="S84" s="3"/>
      <c r="T84" s="3"/>
      <c r="U84" s="3"/>
      <c r="V84" s="3"/>
      <c r="W84" s="3"/>
      <c r="X84" s="3"/>
      <c r="Y84" s="3"/>
      <c r="Z84" s="3"/>
      <c r="AA84" s="3"/>
      <c r="AB84" s="605"/>
      <c r="AC84" s="605"/>
      <c r="AD84" s="605"/>
      <c r="AE84" s="605"/>
      <c r="AF84" s="605"/>
      <c r="AG84" s="176" t="s">
        <v>132</v>
      </c>
    </row>
    <row r="85" spans="1:35" ht="16.149999999999999" customHeight="1">
      <c r="A85" s="23" t="s">
        <v>175</v>
      </c>
      <c r="B85" s="6"/>
      <c r="C85" s="6"/>
      <c r="D85" s="6"/>
      <c r="E85" s="6"/>
      <c r="F85" s="6"/>
      <c r="G85" s="6"/>
      <c r="H85" s="6"/>
      <c r="I85" s="6"/>
      <c r="J85" s="6"/>
      <c r="K85" s="6"/>
      <c r="L85" s="6"/>
      <c r="M85" s="6"/>
      <c r="N85" s="6"/>
      <c r="O85" s="6"/>
      <c r="P85" s="6"/>
      <c r="Q85" s="6"/>
      <c r="R85" s="6"/>
      <c r="S85" s="6"/>
      <c r="T85" s="6"/>
      <c r="U85" s="6"/>
      <c r="V85" s="6"/>
      <c r="W85" s="6"/>
      <c r="X85" s="6"/>
      <c r="Y85" s="6"/>
      <c r="Z85" s="6"/>
      <c r="AA85" s="6"/>
      <c r="AB85" s="608">
        <f>AB84-AB83</f>
        <v>0</v>
      </c>
      <c r="AC85" s="608"/>
      <c r="AD85" s="608"/>
      <c r="AE85" s="608"/>
      <c r="AF85" s="608"/>
      <c r="AG85" s="176" t="s">
        <v>132</v>
      </c>
    </row>
    <row r="86" spans="1:35" ht="16.149999999999999" customHeight="1">
      <c r="A86" s="17"/>
      <c r="B86" s="40" t="s">
        <v>176</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598"/>
      <c r="AC86" s="598"/>
      <c r="AD86" s="598"/>
      <c r="AE86" s="598"/>
      <c r="AF86" s="598"/>
      <c r="AG86" s="130" t="s">
        <v>132</v>
      </c>
    </row>
    <row r="87" spans="1:35" ht="16.149999999999999" customHeight="1" thickBot="1">
      <c r="A87" s="41"/>
      <c r="B87" s="105" t="s">
        <v>177</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603"/>
      <c r="AC87" s="603"/>
      <c r="AD87" s="603"/>
      <c r="AE87" s="603"/>
      <c r="AF87" s="603"/>
      <c r="AG87" s="130" t="s">
        <v>160</v>
      </c>
    </row>
    <row r="88" spans="1:35" ht="16.350000000000001" customHeight="1" thickTop="1" thickBot="1">
      <c r="A88" s="85"/>
      <c r="B88" s="106" t="s">
        <v>178</v>
      </c>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607">
        <f>IFERROR(AB87/AB83*100,0)</f>
        <v>0</v>
      </c>
      <c r="AC88" s="607"/>
      <c r="AD88" s="607"/>
      <c r="AE88" s="607"/>
      <c r="AF88" s="607"/>
      <c r="AG88" s="164" t="s">
        <v>162</v>
      </c>
    </row>
    <row r="89" spans="1:35" ht="16.350000000000001" customHeight="1"/>
    <row r="90" spans="1:35" ht="16.149999999999999" customHeight="1" thickBot="1">
      <c r="A90" s="2" t="s">
        <v>179</v>
      </c>
      <c r="B90" s="3"/>
      <c r="C90" s="3"/>
      <c r="D90" s="3"/>
      <c r="E90" s="3"/>
      <c r="F90" s="3"/>
      <c r="G90" s="3"/>
      <c r="H90" s="3"/>
      <c r="I90" s="3"/>
      <c r="J90" s="3"/>
      <c r="K90" s="3"/>
      <c r="L90" s="3"/>
      <c r="M90" s="3"/>
      <c r="N90" s="3"/>
      <c r="O90" s="3"/>
      <c r="P90" s="3"/>
      <c r="Q90" s="3"/>
      <c r="R90" s="3"/>
      <c r="S90" s="3"/>
      <c r="T90" s="3"/>
      <c r="U90" s="3"/>
      <c r="V90" s="3"/>
      <c r="W90" s="3"/>
      <c r="X90" s="3"/>
      <c r="Y90" s="3"/>
      <c r="Z90" s="3"/>
      <c r="AA90" s="609"/>
      <c r="AB90" s="609"/>
      <c r="AC90" s="609"/>
      <c r="AD90" s="609"/>
      <c r="AE90" s="609"/>
      <c r="AF90" s="609"/>
      <c r="AG90" s="609"/>
      <c r="AH90" s="103"/>
      <c r="AI90" s="191"/>
    </row>
    <row r="91" spans="1:35" ht="16.149999999999999" customHeight="1">
      <c r="A91" s="116" t="s">
        <v>180</v>
      </c>
      <c r="B91" s="55"/>
      <c r="C91" s="35"/>
      <c r="D91" s="35"/>
      <c r="E91" s="35"/>
      <c r="F91" s="35"/>
      <c r="G91" s="35"/>
      <c r="H91" s="35"/>
      <c r="I91" s="35"/>
      <c r="J91" s="35"/>
      <c r="K91" s="35"/>
      <c r="L91" s="35"/>
      <c r="M91" s="35"/>
      <c r="N91" s="35"/>
      <c r="O91" s="35"/>
      <c r="P91" s="35"/>
      <c r="Q91" s="35"/>
      <c r="R91" s="35"/>
      <c r="S91" s="35"/>
      <c r="T91" s="35"/>
      <c r="U91" s="35"/>
      <c r="V91" s="35"/>
      <c r="W91" s="35"/>
      <c r="X91" s="35"/>
      <c r="Y91" s="35"/>
      <c r="Z91" s="35"/>
      <c r="AA91" s="72"/>
      <c r="AB91" s="604"/>
      <c r="AC91" s="604"/>
      <c r="AD91" s="604"/>
      <c r="AE91" s="604"/>
      <c r="AF91" s="604"/>
      <c r="AG91" s="74" t="s">
        <v>154</v>
      </c>
      <c r="AH91" s="29"/>
      <c r="AI91" s="181"/>
    </row>
    <row r="92" spans="1:35" ht="16.149999999999999" customHeight="1">
      <c r="A92" s="1" t="s">
        <v>181</v>
      </c>
      <c r="B92" s="70"/>
      <c r="C92" s="15"/>
      <c r="D92" s="15"/>
      <c r="E92" s="15"/>
      <c r="F92" s="15"/>
      <c r="G92" s="15"/>
      <c r="H92" s="15"/>
      <c r="I92" s="15"/>
      <c r="J92" s="15"/>
      <c r="K92" s="15"/>
      <c r="L92" s="15"/>
      <c r="M92" s="15"/>
      <c r="N92" s="15"/>
      <c r="O92" s="15"/>
      <c r="P92" s="15"/>
      <c r="Q92" s="15"/>
      <c r="R92" s="15"/>
      <c r="S92" s="15"/>
      <c r="T92" s="15"/>
      <c r="U92" s="15"/>
      <c r="V92" s="15"/>
      <c r="W92" s="15"/>
      <c r="X92" s="15"/>
      <c r="Y92" s="15"/>
      <c r="Z92" s="15"/>
      <c r="AA92" s="71"/>
      <c r="AB92" s="598"/>
      <c r="AC92" s="598"/>
      <c r="AD92" s="598"/>
      <c r="AE92" s="598"/>
      <c r="AF92" s="598"/>
      <c r="AG92" s="127" t="s">
        <v>132</v>
      </c>
    </row>
    <row r="93" spans="1:35" ht="16.149999999999999" customHeight="1">
      <c r="A93" s="1" t="s">
        <v>182</v>
      </c>
      <c r="B93" s="3"/>
      <c r="C93" s="3"/>
      <c r="D93" s="3"/>
      <c r="E93" s="3"/>
      <c r="F93" s="3"/>
      <c r="G93" s="3"/>
      <c r="H93" s="3"/>
      <c r="I93" s="3"/>
      <c r="J93" s="3"/>
      <c r="K93" s="3"/>
      <c r="L93" s="3"/>
      <c r="M93" s="3"/>
      <c r="N93" s="3"/>
      <c r="O93" s="3"/>
      <c r="P93" s="3"/>
      <c r="Q93" s="3"/>
      <c r="R93" s="3"/>
      <c r="S93" s="3"/>
      <c r="T93" s="3"/>
      <c r="U93" s="3"/>
      <c r="V93" s="3"/>
      <c r="W93" s="3"/>
      <c r="X93" s="3"/>
      <c r="Y93" s="3"/>
      <c r="Z93" s="3"/>
      <c r="AA93" s="3"/>
      <c r="AB93" s="605"/>
      <c r="AC93" s="605"/>
      <c r="AD93" s="605"/>
      <c r="AE93" s="605"/>
      <c r="AF93" s="605"/>
      <c r="AG93" s="176" t="s">
        <v>132</v>
      </c>
    </row>
    <row r="94" spans="1:35" ht="16.149999999999999" customHeight="1">
      <c r="A94" s="23" t="s">
        <v>183</v>
      </c>
      <c r="B94" s="6"/>
      <c r="C94" s="6"/>
      <c r="D94" s="6"/>
      <c r="E94" s="6"/>
      <c r="F94" s="6"/>
      <c r="G94" s="6"/>
      <c r="H94" s="6"/>
      <c r="I94" s="6"/>
      <c r="J94" s="6"/>
      <c r="K94" s="6"/>
      <c r="L94" s="6"/>
      <c r="M94" s="6"/>
      <c r="N94" s="6"/>
      <c r="O94" s="6"/>
      <c r="P94" s="6"/>
      <c r="Q94" s="6"/>
      <c r="R94" s="6"/>
      <c r="S94" s="6"/>
      <c r="T94" s="6"/>
      <c r="U94" s="6"/>
      <c r="V94" s="6"/>
      <c r="W94" s="6"/>
      <c r="X94" s="6"/>
      <c r="Y94" s="6"/>
      <c r="Z94" s="6"/>
      <c r="AA94" s="6"/>
      <c r="AB94" s="608">
        <f>AB93-AB92</f>
        <v>0</v>
      </c>
      <c r="AC94" s="608"/>
      <c r="AD94" s="608"/>
      <c r="AE94" s="608"/>
      <c r="AF94" s="608"/>
      <c r="AG94" s="176" t="s">
        <v>132</v>
      </c>
    </row>
    <row r="95" spans="1:35" ht="16.149999999999999" customHeight="1">
      <c r="A95" s="17"/>
      <c r="B95" s="40" t="s">
        <v>184</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598"/>
      <c r="AC95" s="598"/>
      <c r="AD95" s="598"/>
      <c r="AE95" s="598"/>
      <c r="AF95" s="598"/>
      <c r="AG95" s="130" t="s">
        <v>132</v>
      </c>
    </row>
    <row r="96" spans="1:35" ht="16.350000000000001" customHeight="1" thickBot="1">
      <c r="A96" s="41"/>
      <c r="B96" s="105" t="s">
        <v>185</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603"/>
      <c r="AC96" s="603"/>
      <c r="AD96" s="603"/>
      <c r="AE96" s="603"/>
      <c r="AF96" s="603"/>
      <c r="AG96" s="130" t="s">
        <v>160</v>
      </c>
    </row>
    <row r="97" spans="1:36" ht="16.350000000000001" customHeight="1" thickTop="1" thickBot="1">
      <c r="A97" s="85"/>
      <c r="B97" s="106" t="s">
        <v>186</v>
      </c>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607">
        <f>IFERROR(AB96/AB92*100,0)</f>
        <v>0</v>
      </c>
      <c r="AC97" s="607"/>
      <c r="AD97" s="607"/>
      <c r="AE97" s="607"/>
      <c r="AF97" s="607"/>
      <c r="AG97" s="164" t="s">
        <v>162</v>
      </c>
    </row>
    <row r="98" spans="1:36" ht="16.350000000000001" customHeight="1"/>
    <row r="99" spans="1:36" ht="16.350000000000001" customHeight="1" thickBot="1">
      <c r="A99" s="671" t="s">
        <v>187</v>
      </c>
      <c r="B99" s="671"/>
      <c r="C99" s="671"/>
      <c r="D99" s="671"/>
      <c r="E99" s="671"/>
      <c r="F99" s="671"/>
      <c r="G99" s="671"/>
      <c r="H99" s="671"/>
      <c r="I99" s="671"/>
      <c r="J99" s="671"/>
      <c r="K99" s="671"/>
      <c r="L99" s="671"/>
      <c r="M99" s="671"/>
      <c r="N99" s="671"/>
      <c r="O99" s="671"/>
      <c r="P99" s="671"/>
      <c r="Q99" s="671"/>
      <c r="R99" s="671"/>
      <c r="S99" s="671"/>
      <c r="T99" s="671"/>
      <c r="U99" s="671"/>
      <c r="V99" s="671"/>
      <c r="W99" s="671"/>
      <c r="X99" s="671"/>
      <c r="Y99" s="671"/>
      <c r="Z99" s="671"/>
      <c r="AA99" s="671"/>
      <c r="AB99" s="671"/>
      <c r="AC99" s="671"/>
      <c r="AD99" s="671"/>
      <c r="AE99" s="671"/>
      <c r="AF99" s="671"/>
      <c r="AG99" s="671"/>
      <c r="AH99" s="103"/>
      <c r="AI99" s="191"/>
    </row>
    <row r="100" spans="1:36" ht="16.350000000000001" customHeight="1">
      <c r="A100" s="116" t="s">
        <v>188</v>
      </c>
      <c r="B100" s="5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72"/>
      <c r="AB100" s="604"/>
      <c r="AC100" s="604"/>
      <c r="AD100" s="604"/>
      <c r="AE100" s="604"/>
      <c r="AF100" s="604"/>
      <c r="AG100" s="74" t="s">
        <v>154</v>
      </c>
      <c r="AH100" s="29"/>
      <c r="AI100" s="181"/>
    </row>
    <row r="101" spans="1:36" ht="16.350000000000001" customHeight="1">
      <c r="A101" s="1" t="s">
        <v>189</v>
      </c>
      <c r="B101" s="70"/>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71"/>
      <c r="AB101" s="598"/>
      <c r="AC101" s="598"/>
      <c r="AD101" s="598"/>
      <c r="AE101" s="598"/>
      <c r="AF101" s="598"/>
      <c r="AG101" s="127" t="s">
        <v>132</v>
      </c>
    </row>
    <row r="102" spans="1:36" ht="16.350000000000001" customHeight="1">
      <c r="A102" s="1" t="s">
        <v>190</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605"/>
      <c r="AC102" s="605"/>
      <c r="AD102" s="605"/>
      <c r="AE102" s="605"/>
      <c r="AF102" s="605"/>
      <c r="AG102" s="176" t="s">
        <v>132</v>
      </c>
    </row>
    <row r="103" spans="1:36" ht="16.350000000000001" customHeight="1">
      <c r="A103" s="23" t="s">
        <v>191</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08">
        <f>AB102-AB101</f>
        <v>0</v>
      </c>
      <c r="AC103" s="608"/>
      <c r="AD103" s="608"/>
      <c r="AE103" s="608"/>
      <c r="AF103" s="608"/>
      <c r="AG103" s="176" t="s">
        <v>132</v>
      </c>
    </row>
    <row r="104" spans="1:36" ht="16.350000000000001" customHeight="1">
      <c r="A104" s="17"/>
      <c r="B104" s="40" t="s">
        <v>192</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598"/>
      <c r="AC104" s="598"/>
      <c r="AD104" s="598"/>
      <c r="AE104" s="598"/>
      <c r="AF104" s="598"/>
      <c r="AG104" s="130" t="s">
        <v>132</v>
      </c>
    </row>
    <row r="105" spans="1:36" ht="16.350000000000001" customHeight="1" thickBot="1">
      <c r="A105" s="41"/>
      <c r="B105" s="105" t="s">
        <v>193</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665"/>
      <c r="AC105" s="665"/>
      <c r="AD105" s="665"/>
      <c r="AE105" s="665"/>
      <c r="AF105" s="665"/>
      <c r="AG105" s="130" t="s">
        <v>160</v>
      </c>
    </row>
    <row r="106" spans="1:36" ht="16.350000000000001" customHeight="1" thickTop="1" thickBot="1">
      <c r="A106" s="85"/>
      <c r="B106" s="106" t="s">
        <v>194</v>
      </c>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607">
        <f>IFERROR(AB105/AB101*100,0)</f>
        <v>0</v>
      </c>
      <c r="AC106" s="607"/>
      <c r="AD106" s="607"/>
      <c r="AE106" s="607"/>
      <c r="AF106" s="607"/>
      <c r="AG106" s="164" t="s">
        <v>162</v>
      </c>
    </row>
    <row r="107" spans="1:36" ht="16.350000000000001" customHeight="1"/>
    <row r="108" spans="1:36" ht="16.149999999999999" customHeight="1" thickBot="1">
      <c r="A108" s="2" t="s">
        <v>195</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609"/>
      <c r="AB108" s="609"/>
      <c r="AC108" s="609"/>
      <c r="AD108" s="609"/>
      <c r="AE108" s="609"/>
      <c r="AF108" s="609"/>
      <c r="AG108" s="609"/>
      <c r="AH108" s="103"/>
      <c r="AI108" s="191"/>
    </row>
    <row r="109" spans="1:36" ht="16.149999999999999" customHeight="1">
      <c r="A109" s="116" t="s">
        <v>196</v>
      </c>
      <c r="B109" s="5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72"/>
      <c r="AB109" s="604"/>
      <c r="AC109" s="604"/>
      <c r="AD109" s="604"/>
      <c r="AE109" s="604"/>
      <c r="AF109" s="604"/>
      <c r="AG109" s="74" t="s">
        <v>154</v>
      </c>
      <c r="AH109" s="29"/>
      <c r="AI109" s="181"/>
      <c r="AJ109" s="194"/>
    </row>
    <row r="110" spans="1:36" ht="16.149999999999999" customHeight="1">
      <c r="A110" s="1" t="s">
        <v>197</v>
      </c>
      <c r="B110" s="70"/>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71"/>
      <c r="AB110" s="598"/>
      <c r="AC110" s="598"/>
      <c r="AD110" s="598"/>
      <c r="AE110" s="598"/>
      <c r="AF110" s="598"/>
      <c r="AG110" s="127" t="s">
        <v>132</v>
      </c>
      <c r="AJ110" s="194"/>
    </row>
    <row r="111" spans="1:36" ht="16.149999999999999" customHeight="1">
      <c r="A111" s="1" t="s">
        <v>198</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605"/>
      <c r="AC111" s="605"/>
      <c r="AD111" s="605"/>
      <c r="AE111" s="605"/>
      <c r="AF111" s="605"/>
      <c r="AG111" s="176" t="s">
        <v>132</v>
      </c>
      <c r="AJ111" s="194"/>
    </row>
    <row r="112" spans="1:36" ht="16.149999999999999" customHeight="1">
      <c r="A112" s="23" t="s">
        <v>199</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08">
        <f>AB111-AB110</f>
        <v>0</v>
      </c>
      <c r="AC112" s="608"/>
      <c r="AD112" s="608"/>
      <c r="AE112" s="608"/>
      <c r="AF112" s="608"/>
      <c r="AG112" s="176" t="s">
        <v>132</v>
      </c>
      <c r="AJ112" s="194"/>
    </row>
    <row r="113" spans="1:36" ht="16.149999999999999" customHeight="1">
      <c r="A113" s="17"/>
      <c r="B113" s="40" t="s">
        <v>200</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598"/>
      <c r="AC113" s="598"/>
      <c r="AD113" s="598"/>
      <c r="AE113" s="598"/>
      <c r="AF113" s="598"/>
      <c r="AG113" s="130" t="s">
        <v>132</v>
      </c>
      <c r="AJ113" s="194"/>
    </row>
    <row r="114" spans="1:36" ht="16.149999999999999" customHeight="1" thickBot="1">
      <c r="A114" s="41"/>
      <c r="B114" s="105" t="s">
        <v>201</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603"/>
      <c r="AC114" s="603"/>
      <c r="AD114" s="603"/>
      <c r="AE114" s="603"/>
      <c r="AF114" s="603"/>
      <c r="AG114" s="130" t="s">
        <v>160</v>
      </c>
      <c r="AJ114" s="194"/>
    </row>
    <row r="115" spans="1:36" ht="16.350000000000001" customHeight="1" thickTop="1" thickBot="1">
      <c r="A115" s="85"/>
      <c r="B115" s="106" t="s">
        <v>202</v>
      </c>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607">
        <f>IFERROR(AB114/AB110*100,0)</f>
        <v>0</v>
      </c>
      <c r="AC115" s="607"/>
      <c r="AD115" s="607"/>
      <c r="AE115" s="607"/>
      <c r="AF115" s="607"/>
      <c r="AG115" s="164" t="s">
        <v>162</v>
      </c>
    </row>
    <row r="116" spans="1:36" ht="16.350000000000001" customHeight="1"/>
    <row r="117" spans="1:36" ht="16.350000000000001" customHeight="1">
      <c r="A117" s="62" t="s">
        <v>203</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133"/>
    </row>
    <row r="118" spans="1:36" ht="16.149999999999999" customHeight="1" thickBot="1">
      <c r="A118" s="62" t="s">
        <v>204</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11"/>
      <c r="AB118" s="611"/>
      <c r="AC118" s="611"/>
      <c r="AD118" s="611"/>
      <c r="AE118" s="611"/>
      <c r="AF118" s="611"/>
      <c r="AG118" s="611"/>
      <c r="AH118" s="103"/>
      <c r="AI118" s="191"/>
    </row>
    <row r="119" spans="1:36" ht="16.149999999999999" customHeight="1">
      <c r="A119" s="115" t="s">
        <v>205</v>
      </c>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75"/>
      <c r="AB119" s="612"/>
      <c r="AC119" s="612"/>
      <c r="AD119" s="612"/>
      <c r="AE119" s="612"/>
      <c r="AF119" s="612"/>
      <c r="AG119" s="77" t="s">
        <v>154</v>
      </c>
      <c r="AH119" s="29"/>
      <c r="AI119" s="181"/>
    </row>
    <row r="120" spans="1:36" ht="16.149999999999999" hidden="1" customHeight="1" outlineLevel="1">
      <c r="A120" s="104" t="s">
        <v>206</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6"/>
      <c r="AB120" s="610"/>
      <c r="AC120" s="610"/>
      <c r="AD120" s="610"/>
      <c r="AE120" s="610"/>
      <c r="AF120" s="610"/>
      <c r="AG120" s="121" t="s">
        <v>132</v>
      </c>
      <c r="AH120" s="29"/>
      <c r="AI120" s="181"/>
    </row>
    <row r="121" spans="1:36" ht="16.149999999999999" customHeight="1" collapsed="1">
      <c r="A121" s="104" t="s">
        <v>207</v>
      </c>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76"/>
      <c r="AB121" s="610"/>
      <c r="AC121" s="610"/>
      <c r="AD121" s="610"/>
      <c r="AE121" s="610"/>
      <c r="AF121" s="610"/>
      <c r="AG121" s="121" t="s">
        <v>132</v>
      </c>
    </row>
    <row r="122" spans="1:36" ht="16.149999999999999" hidden="1" customHeight="1" outlineLevel="1">
      <c r="A122" s="104" t="s">
        <v>208</v>
      </c>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13"/>
      <c r="AC122" s="613"/>
      <c r="AD122" s="613"/>
      <c r="AE122" s="613"/>
      <c r="AF122" s="613"/>
      <c r="AG122" s="134" t="s">
        <v>132</v>
      </c>
    </row>
    <row r="123" spans="1:36" ht="16.149999999999999" customHeight="1" collapsed="1">
      <c r="A123" s="104" t="s">
        <v>209</v>
      </c>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10"/>
      <c r="AC123" s="610"/>
      <c r="AD123" s="610"/>
      <c r="AE123" s="610"/>
      <c r="AF123" s="610"/>
      <c r="AG123" s="134" t="s">
        <v>132</v>
      </c>
    </row>
    <row r="124" spans="1:36" ht="16.149999999999999" hidden="1" customHeight="1" outlineLevel="1">
      <c r="A124" s="108" t="s">
        <v>210</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14">
        <f>AB122-AB120</f>
        <v>0</v>
      </c>
      <c r="AC124" s="614"/>
      <c r="AD124" s="614"/>
      <c r="AE124" s="614"/>
      <c r="AF124" s="614"/>
      <c r="AG124" s="134" t="s">
        <v>132</v>
      </c>
    </row>
    <row r="125" spans="1:36" ht="16.149999999999999" customHeight="1" collapsed="1">
      <c r="A125" s="108" t="s">
        <v>211</v>
      </c>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14">
        <f>AB123-AB121</f>
        <v>0</v>
      </c>
      <c r="AC125" s="614"/>
      <c r="AD125" s="614"/>
      <c r="AE125" s="614"/>
      <c r="AF125" s="614"/>
      <c r="AG125" s="134" t="s">
        <v>132</v>
      </c>
    </row>
    <row r="126" spans="1:36" ht="16.149999999999999" customHeight="1">
      <c r="A126" s="90"/>
      <c r="B126" s="91" t="s">
        <v>212</v>
      </c>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610"/>
      <c r="AC126" s="610"/>
      <c r="AD126" s="610"/>
      <c r="AE126" s="610"/>
      <c r="AF126" s="610"/>
      <c r="AG126" s="137" t="s">
        <v>132</v>
      </c>
    </row>
    <row r="127" spans="1:36" ht="16.149999999999999" customHeight="1" thickBot="1">
      <c r="A127" s="92"/>
      <c r="B127" s="110" t="s">
        <v>213</v>
      </c>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615"/>
      <c r="AC127" s="615"/>
      <c r="AD127" s="615"/>
      <c r="AE127" s="615"/>
      <c r="AF127" s="615"/>
      <c r="AG127" s="137" t="s">
        <v>160</v>
      </c>
    </row>
    <row r="128" spans="1:36" ht="16.350000000000001" customHeight="1" thickTop="1" thickBot="1">
      <c r="A128" s="93"/>
      <c r="B128" s="111" t="s">
        <v>214</v>
      </c>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607">
        <f>IFERROR(AB127/AB121*100,0)</f>
        <v>0</v>
      </c>
      <c r="AC128" s="607"/>
      <c r="AD128" s="607"/>
      <c r="AE128" s="607"/>
      <c r="AF128" s="607"/>
      <c r="AG128" s="138" t="s">
        <v>162</v>
      </c>
    </row>
    <row r="129" spans="1:36" ht="16.350000000000001" customHeight="1">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133"/>
    </row>
    <row r="130" spans="1:36" ht="16.149999999999999" customHeight="1" thickBot="1">
      <c r="A130" s="62" t="s">
        <v>215</v>
      </c>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11"/>
      <c r="AB130" s="611"/>
      <c r="AC130" s="611"/>
      <c r="AD130" s="611"/>
      <c r="AE130" s="611"/>
      <c r="AF130" s="611"/>
      <c r="AG130" s="611"/>
      <c r="AH130" s="103"/>
      <c r="AI130" s="191"/>
    </row>
    <row r="131" spans="1:36" ht="16.149999999999999" customHeight="1">
      <c r="A131" s="115" t="s">
        <v>216</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75"/>
      <c r="AB131" s="612"/>
      <c r="AC131" s="612"/>
      <c r="AD131" s="612"/>
      <c r="AE131" s="612"/>
      <c r="AF131" s="612"/>
      <c r="AG131" s="77" t="s">
        <v>154</v>
      </c>
      <c r="AH131" s="29"/>
      <c r="AI131" s="181"/>
    </row>
    <row r="132" spans="1:36" ht="16.149999999999999" hidden="1" customHeight="1" outlineLevel="1">
      <c r="A132" s="104" t="s">
        <v>217</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6"/>
      <c r="AB132" s="610"/>
      <c r="AC132" s="610"/>
      <c r="AD132" s="610"/>
      <c r="AE132" s="610"/>
      <c r="AF132" s="610"/>
      <c r="AG132" s="121" t="s">
        <v>132</v>
      </c>
      <c r="AH132" s="29"/>
      <c r="AI132" s="181"/>
    </row>
    <row r="133" spans="1:36" ht="16.149999999999999" customHeight="1" collapsed="1">
      <c r="A133" s="104" t="s">
        <v>218</v>
      </c>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76"/>
      <c r="AB133" s="610"/>
      <c r="AC133" s="610"/>
      <c r="AD133" s="610"/>
      <c r="AE133" s="610"/>
      <c r="AF133" s="610"/>
      <c r="AG133" s="121" t="s">
        <v>132</v>
      </c>
    </row>
    <row r="134" spans="1:36" ht="16.149999999999999" hidden="1" customHeight="1" outlineLevel="1">
      <c r="A134" s="104" t="s">
        <v>219</v>
      </c>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13"/>
      <c r="AC134" s="613"/>
      <c r="AD134" s="613"/>
      <c r="AE134" s="613"/>
      <c r="AF134" s="613"/>
      <c r="AG134" s="134" t="s">
        <v>132</v>
      </c>
    </row>
    <row r="135" spans="1:36" ht="16.149999999999999" customHeight="1" collapsed="1">
      <c r="A135" s="104" t="s">
        <v>220</v>
      </c>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10"/>
      <c r="AC135" s="610"/>
      <c r="AD135" s="610"/>
      <c r="AE135" s="610"/>
      <c r="AF135" s="610"/>
      <c r="AG135" s="134" t="s">
        <v>132</v>
      </c>
    </row>
    <row r="136" spans="1:36" ht="16.149999999999999" hidden="1" customHeight="1" outlineLevel="1">
      <c r="A136" s="108" t="s">
        <v>221</v>
      </c>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14">
        <f>AB134-AB132</f>
        <v>0</v>
      </c>
      <c r="AC136" s="614"/>
      <c r="AD136" s="614"/>
      <c r="AE136" s="614"/>
      <c r="AF136" s="614"/>
      <c r="AG136" s="134" t="s">
        <v>132</v>
      </c>
    </row>
    <row r="137" spans="1:36" ht="16.149999999999999" customHeight="1" collapsed="1">
      <c r="A137" s="108" t="s">
        <v>222</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14">
        <f>AB135-AB133</f>
        <v>0</v>
      </c>
      <c r="AC137" s="614"/>
      <c r="AD137" s="614"/>
      <c r="AE137" s="614"/>
      <c r="AF137" s="614"/>
      <c r="AG137" s="134" t="s">
        <v>132</v>
      </c>
    </row>
    <row r="138" spans="1:36" ht="16.149999999999999" customHeight="1">
      <c r="A138" s="90"/>
      <c r="B138" s="91" t="s">
        <v>223</v>
      </c>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610"/>
      <c r="AC138" s="610"/>
      <c r="AD138" s="610"/>
      <c r="AE138" s="610"/>
      <c r="AF138" s="610"/>
      <c r="AG138" s="137" t="s">
        <v>132</v>
      </c>
    </row>
    <row r="139" spans="1:36" ht="16.149999999999999" customHeight="1" thickBot="1">
      <c r="A139" s="92"/>
      <c r="B139" s="110" t="s">
        <v>224</v>
      </c>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615"/>
      <c r="AC139" s="615"/>
      <c r="AD139" s="615"/>
      <c r="AE139" s="615"/>
      <c r="AF139" s="615"/>
      <c r="AG139" s="137" t="s">
        <v>160</v>
      </c>
    </row>
    <row r="140" spans="1:36" ht="16.350000000000001" customHeight="1" thickTop="1" thickBot="1">
      <c r="A140" s="93"/>
      <c r="B140" s="111" t="s">
        <v>1429</v>
      </c>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607">
        <f>IFERROR(AB139/AB133*100,0)</f>
        <v>0</v>
      </c>
      <c r="AC140" s="607"/>
      <c r="AD140" s="607"/>
      <c r="AE140" s="607"/>
      <c r="AF140" s="607"/>
      <c r="AG140" s="138" t="s">
        <v>162</v>
      </c>
    </row>
    <row r="141" spans="1:36" ht="14.25" customHeight="1">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133"/>
    </row>
    <row r="142" spans="1:36" ht="16.149999999999999" customHeight="1" thickBot="1">
      <c r="A142" s="2" t="s">
        <v>225</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20"/>
    </row>
    <row r="143" spans="1:36" ht="16.149999999999999" customHeight="1">
      <c r="A143" s="11" t="s">
        <v>226</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9"/>
      <c r="AJ143" s="177" t="b">
        <v>0</v>
      </c>
    </row>
    <row r="144" spans="1:36" ht="16.149999999999999" customHeight="1">
      <c r="A144" s="17"/>
      <c r="B144" s="3"/>
      <c r="C144" s="3" t="s">
        <v>227</v>
      </c>
      <c r="D144" s="3"/>
      <c r="E144" s="3"/>
      <c r="F144" s="3"/>
      <c r="G144" s="3"/>
      <c r="H144" s="3"/>
      <c r="I144" s="3"/>
      <c r="J144" s="3"/>
      <c r="K144" s="3"/>
      <c r="L144" s="3"/>
      <c r="M144" s="3" t="s">
        <v>228</v>
      </c>
      <c r="N144" s="3"/>
      <c r="O144" s="3"/>
      <c r="P144" s="3"/>
      <c r="Q144" s="3"/>
      <c r="R144" s="3"/>
      <c r="S144" s="3"/>
      <c r="T144" s="3"/>
      <c r="U144" s="3"/>
      <c r="V144" s="3"/>
      <c r="W144" s="3"/>
      <c r="X144" s="3"/>
      <c r="Y144" s="3"/>
      <c r="Z144" s="3"/>
      <c r="AA144" s="3"/>
      <c r="AB144" s="3"/>
      <c r="AC144" s="3"/>
      <c r="AD144" s="3"/>
      <c r="AE144" s="3"/>
      <c r="AF144" s="3"/>
      <c r="AG144" s="146"/>
      <c r="AJ144" s="177" t="b">
        <v>0</v>
      </c>
    </row>
    <row r="145" spans="1:36" ht="15.6" customHeight="1">
      <c r="A145" s="17"/>
      <c r="B145" s="3"/>
      <c r="C145" s="3" t="s">
        <v>229</v>
      </c>
      <c r="D145" s="3"/>
      <c r="E145" s="3"/>
      <c r="F145" s="3"/>
      <c r="G145" s="3"/>
      <c r="H145" s="3"/>
      <c r="I145" s="3"/>
      <c r="J145" s="621"/>
      <c r="K145" s="621"/>
      <c r="L145" s="621"/>
      <c r="M145" s="621"/>
      <c r="N145" s="621"/>
      <c r="O145" s="621"/>
      <c r="P145" s="621"/>
      <c r="Q145" s="621"/>
      <c r="R145" s="621"/>
      <c r="S145" s="621"/>
      <c r="T145" s="621"/>
      <c r="U145" s="621"/>
      <c r="V145" s="621"/>
      <c r="W145" s="621"/>
      <c r="X145" s="621"/>
      <c r="Y145" s="621"/>
      <c r="Z145" s="621"/>
      <c r="AA145" s="621"/>
      <c r="AB145" s="621"/>
      <c r="AC145" s="621"/>
      <c r="AD145" s="621"/>
      <c r="AE145" s="20" t="s">
        <v>63</v>
      </c>
      <c r="AG145" s="183"/>
      <c r="AJ145" s="177" t="b">
        <v>0</v>
      </c>
    </row>
    <row r="146" spans="1:36" ht="5.45" customHeight="1">
      <c r="A146" s="14"/>
      <c r="B146" s="15"/>
      <c r="C146" s="15"/>
      <c r="D146" s="15"/>
      <c r="E146" s="15"/>
      <c r="F146" s="15"/>
      <c r="G146" s="15"/>
      <c r="H146" s="15"/>
      <c r="I146" s="15"/>
      <c r="J146" s="15"/>
      <c r="K146" s="15"/>
      <c r="L146" s="26"/>
      <c r="M146" s="26"/>
      <c r="N146" s="26"/>
      <c r="O146" s="26"/>
      <c r="P146" s="26"/>
      <c r="Q146" s="26"/>
      <c r="R146" s="26"/>
      <c r="S146" s="26"/>
      <c r="T146" s="26"/>
      <c r="U146" s="26"/>
      <c r="V146" s="26"/>
      <c r="W146" s="26"/>
      <c r="X146" s="26"/>
      <c r="Y146" s="26"/>
      <c r="Z146" s="26"/>
      <c r="AA146" s="26"/>
      <c r="AB146" s="26"/>
      <c r="AC146" s="26"/>
      <c r="AD146" s="26"/>
      <c r="AE146" s="26"/>
      <c r="AF146" s="26"/>
      <c r="AG146" s="127"/>
    </row>
    <row r="147" spans="1:36" ht="17.25" customHeight="1">
      <c r="A147" s="23" t="s">
        <v>230</v>
      </c>
      <c r="B147" s="24"/>
      <c r="C147" s="24"/>
      <c r="D147" s="24"/>
      <c r="E147" s="24"/>
      <c r="F147" s="24"/>
      <c r="G147" s="24"/>
      <c r="H147" s="24"/>
      <c r="I147" s="24"/>
      <c r="J147" s="24"/>
      <c r="K147" s="24"/>
      <c r="L147" s="27"/>
      <c r="M147" s="27"/>
      <c r="N147" s="27"/>
      <c r="O147" s="27"/>
      <c r="P147" s="27"/>
      <c r="Q147" s="27"/>
      <c r="R147" s="27"/>
      <c r="S147" s="27"/>
      <c r="T147" s="27"/>
      <c r="U147" s="27"/>
      <c r="V147" s="27"/>
      <c r="W147" s="27"/>
      <c r="X147" s="27"/>
      <c r="Y147" s="27"/>
      <c r="Z147" s="27"/>
      <c r="AA147" s="27"/>
      <c r="AB147" s="27"/>
      <c r="AC147" s="27"/>
      <c r="AD147" s="27"/>
      <c r="AE147" s="27"/>
      <c r="AF147" s="27"/>
      <c r="AG147" s="130"/>
    </row>
    <row r="148" spans="1:36" ht="49.15" customHeight="1">
      <c r="A148" s="17"/>
      <c r="B148" s="3"/>
      <c r="C148" s="669"/>
      <c r="D148" s="669"/>
      <c r="E148" s="669"/>
      <c r="F148" s="669"/>
      <c r="G148" s="669"/>
      <c r="H148" s="669"/>
      <c r="I148" s="669"/>
      <c r="J148" s="669"/>
      <c r="K148" s="669"/>
      <c r="L148" s="669"/>
      <c r="M148" s="669"/>
      <c r="N148" s="669"/>
      <c r="O148" s="669"/>
      <c r="P148" s="669"/>
      <c r="Q148" s="669"/>
      <c r="R148" s="669"/>
      <c r="S148" s="669"/>
      <c r="T148" s="669"/>
      <c r="U148" s="669"/>
      <c r="V148" s="669"/>
      <c r="W148" s="669"/>
      <c r="X148" s="669"/>
      <c r="Y148" s="669"/>
      <c r="Z148" s="669"/>
      <c r="AA148" s="669"/>
      <c r="AB148" s="669"/>
      <c r="AC148" s="669"/>
      <c r="AD148" s="669"/>
      <c r="AE148" s="669"/>
      <c r="AF148" s="669"/>
      <c r="AG148" s="146"/>
    </row>
    <row r="149" spans="1:36" ht="9" customHeight="1" thickBot="1">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144"/>
    </row>
    <row r="150" spans="1:36" ht="1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20"/>
    </row>
    <row r="151" spans="1:36" ht="15" customHeight="1">
      <c r="A151" s="619" t="s">
        <v>231</v>
      </c>
      <c r="B151" s="619"/>
      <c r="C151" s="619"/>
      <c r="D151" s="619"/>
      <c r="E151" s="619"/>
      <c r="F151" s="619"/>
      <c r="G151" s="619"/>
      <c r="H151" s="619"/>
      <c r="I151" s="619"/>
      <c r="J151" s="619"/>
      <c r="K151" s="619"/>
      <c r="L151" s="619"/>
      <c r="M151" s="619"/>
      <c r="N151" s="619"/>
      <c r="O151" s="619"/>
      <c r="P151" s="619"/>
      <c r="Q151" s="619"/>
      <c r="R151" s="619"/>
      <c r="S151" s="619"/>
      <c r="T151" s="619"/>
      <c r="U151" s="619"/>
      <c r="V151" s="619"/>
      <c r="W151" s="619"/>
      <c r="X151" s="619"/>
      <c r="Y151" s="619"/>
      <c r="Z151" s="619"/>
      <c r="AA151" s="619"/>
      <c r="AB151" s="619"/>
      <c r="AC151" s="619"/>
      <c r="AD151" s="619"/>
      <c r="AE151" s="619"/>
      <c r="AF151" s="619"/>
      <c r="AG151" s="619"/>
      <c r="AH151" s="114"/>
      <c r="AI151" s="195"/>
    </row>
    <row r="152" spans="1:36" ht="15" customHeight="1">
      <c r="A152" s="619"/>
      <c r="B152" s="619"/>
      <c r="C152" s="619"/>
      <c r="D152" s="619"/>
      <c r="E152" s="619"/>
      <c r="F152" s="619"/>
      <c r="G152" s="619"/>
      <c r="H152" s="619"/>
      <c r="I152" s="619"/>
      <c r="J152" s="619"/>
      <c r="K152" s="619"/>
      <c r="L152" s="619"/>
      <c r="M152" s="619"/>
      <c r="N152" s="619"/>
      <c r="O152" s="619"/>
      <c r="P152" s="619"/>
      <c r="Q152" s="619"/>
      <c r="R152" s="619"/>
      <c r="S152" s="619"/>
      <c r="T152" s="619"/>
      <c r="U152" s="619"/>
      <c r="V152" s="619"/>
      <c r="W152" s="619"/>
      <c r="X152" s="619"/>
      <c r="Y152" s="619"/>
      <c r="Z152" s="619"/>
      <c r="AA152" s="619"/>
      <c r="AB152" s="619"/>
      <c r="AC152" s="619"/>
      <c r="AD152" s="619"/>
      <c r="AE152" s="619"/>
      <c r="AF152" s="619"/>
      <c r="AG152" s="619"/>
      <c r="AH152" s="114"/>
      <c r="AI152" s="195"/>
    </row>
    <row r="153" spans="1:36" ht="15" customHeight="1">
      <c r="A153" s="3"/>
      <c r="B153" s="3"/>
      <c r="C153" s="3" t="s">
        <v>15</v>
      </c>
      <c r="D153" s="3"/>
      <c r="E153" s="620"/>
      <c r="F153" s="620"/>
      <c r="G153" s="3" t="s">
        <v>16</v>
      </c>
      <c r="H153" s="620"/>
      <c r="I153" s="620"/>
      <c r="J153" s="3" t="s">
        <v>126</v>
      </c>
      <c r="K153" s="620"/>
      <c r="L153" s="620"/>
      <c r="M153" s="3" t="s">
        <v>18</v>
      </c>
      <c r="N153" s="3"/>
      <c r="O153" s="3"/>
      <c r="P153" s="3" t="s">
        <v>232</v>
      </c>
      <c r="Q153" s="3"/>
      <c r="R153" s="3"/>
      <c r="S153" s="3"/>
      <c r="T153" s="621"/>
      <c r="U153" s="621"/>
      <c r="V153" s="621"/>
      <c r="W153" s="621"/>
      <c r="X153" s="621"/>
      <c r="Y153" s="621"/>
      <c r="Z153" s="621"/>
      <c r="AA153" s="621"/>
      <c r="AB153" s="621"/>
      <c r="AC153" s="621"/>
      <c r="AD153" s="621"/>
      <c r="AE153" s="621"/>
      <c r="AF153" s="621"/>
      <c r="AG153" s="20"/>
    </row>
    <row r="154" spans="1:36" ht="15" customHeight="1">
      <c r="E154" s="181"/>
      <c r="F154" s="181"/>
      <c r="H154" s="181"/>
      <c r="I154" s="181"/>
      <c r="K154" s="181"/>
      <c r="L154" s="181"/>
      <c r="T154" s="182"/>
      <c r="U154" s="182"/>
      <c r="V154" s="182"/>
      <c r="W154" s="182"/>
      <c r="X154" s="182"/>
      <c r="Y154" s="182"/>
      <c r="Z154" s="182"/>
      <c r="AA154" s="182"/>
      <c r="AB154" s="182"/>
      <c r="AC154" s="182"/>
      <c r="AD154" s="182"/>
      <c r="AE154" s="182"/>
      <c r="AF154" s="182"/>
    </row>
    <row r="155" spans="1:36" ht="15" customHeight="1">
      <c r="A155" s="3" t="s">
        <v>233</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20"/>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95"/>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195"/>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95"/>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95"/>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95"/>
    </row>
    <row r="161" spans="1:35"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95"/>
    </row>
    <row r="162" spans="1:35"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95"/>
    </row>
    <row r="163" spans="1:35"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95"/>
    </row>
    <row r="164" spans="1:35"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95"/>
    </row>
    <row r="165" spans="1:35"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95"/>
    </row>
    <row r="166" spans="1:35"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95"/>
    </row>
    <row r="167" spans="1:35"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95"/>
    </row>
    <row r="168" spans="1:35"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195"/>
    </row>
    <row r="169" spans="1:35"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95"/>
    </row>
    <row r="170" spans="1:35"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195"/>
    </row>
    <row r="171" spans="1:35"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195"/>
    </row>
    <row r="172" spans="1:35"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95"/>
    </row>
    <row r="173" spans="1:35"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195"/>
    </row>
    <row r="174" spans="1:35"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95"/>
    </row>
    <row r="175" spans="1:35"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195"/>
    </row>
    <row r="176" spans="1:35"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95"/>
    </row>
    <row r="177" spans="1:35"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195"/>
    </row>
    <row r="178" spans="1:35"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95"/>
    </row>
    <row r="179" spans="1:35"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95"/>
    </row>
    <row r="180" spans="1:35"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95"/>
    </row>
    <row r="181" spans="1:35"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95"/>
    </row>
    <row r="182" spans="1:35"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95"/>
    </row>
    <row r="183" spans="1:35"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95"/>
    </row>
    <row r="184" spans="1:35"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95"/>
    </row>
    <row r="185" spans="1:35"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195"/>
    </row>
    <row r="186" spans="1:35"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195"/>
    </row>
    <row r="187" spans="1:35"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195"/>
    </row>
    <row r="188" spans="1:35" ht="15" customHeight="1">
      <c r="A188" s="124" t="s">
        <v>234</v>
      </c>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65"/>
      <c r="AH188" s="114"/>
      <c r="AI188" s="195"/>
    </row>
    <row r="189" spans="1:35"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65"/>
      <c r="AH189" s="114"/>
      <c r="AI189" s="195"/>
    </row>
    <row r="190" spans="1:35"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65"/>
      <c r="AH190" s="114"/>
      <c r="AI190" s="195"/>
    </row>
    <row r="191" spans="1:35"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65"/>
      <c r="AH191" s="114"/>
      <c r="AI191" s="195"/>
    </row>
    <row r="192" spans="1:35"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65"/>
      <c r="AH192" s="114"/>
      <c r="AI192" s="195"/>
    </row>
    <row r="193" spans="1:70"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65"/>
      <c r="AH193" s="114"/>
      <c r="AI193" s="195"/>
    </row>
    <row r="194" spans="1:70" ht="16.149999999999999"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65"/>
      <c r="AH194" s="114"/>
      <c r="AI194" s="195"/>
    </row>
    <row r="195" spans="1:70"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65"/>
      <c r="AH195" s="114"/>
      <c r="AI195" s="195"/>
    </row>
    <row r="196" spans="1:70" ht="16.149999999999999" customHeight="1"/>
    <row r="199" spans="1:70" ht="16.149999999999999" customHeight="1"/>
    <row r="200" spans="1:70" ht="16.149999999999999" customHeight="1"/>
    <row r="201" spans="1:70" ht="16.149999999999999" customHeight="1"/>
    <row r="203" spans="1:70" ht="15" customHeight="1">
      <c r="AM203" s="196"/>
      <c r="AN203" s="196"/>
      <c r="AO203" s="196"/>
      <c r="AP203" s="196"/>
      <c r="AQ203" s="196"/>
      <c r="AR203" s="196"/>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c r="AL204" s="196"/>
      <c r="AM204" s="196"/>
      <c r="AN204" s="196"/>
      <c r="AO204" s="196"/>
      <c r="AP204" s="196"/>
      <c r="AQ204" s="196"/>
      <c r="AR204" s="196"/>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c r="AL205" s="196"/>
      <c r="AM205" s="196"/>
      <c r="AN205" s="196"/>
      <c r="AO205" s="196"/>
      <c r="AP205" s="196"/>
      <c r="AQ205" s="196"/>
      <c r="AR205" s="196"/>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c r="AL206" s="196"/>
      <c r="AM206" s="196"/>
      <c r="AN206" s="196"/>
      <c r="AO206" s="196"/>
      <c r="AP206" s="196"/>
      <c r="AQ206" s="196"/>
      <c r="AR206" s="196"/>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c r="AL207" s="196"/>
      <c r="AM207" s="196"/>
      <c r="AN207" s="196"/>
      <c r="AO207" s="196"/>
      <c r="AP207" s="196"/>
      <c r="AQ207" s="196"/>
      <c r="AR207" s="196"/>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c r="AL208" s="196"/>
      <c r="AM208" s="196"/>
      <c r="AN208" s="196"/>
      <c r="AO208" s="196"/>
      <c r="AP208" s="196"/>
      <c r="AQ208" s="196"/>
      <c r="AR208" s="196"/>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196"/>
      <c r="AM209" s="196"/>
      <c r="AN209" s="196"/>
      <c r="AO209" s="196"/>
      <c r="AP209" s="196"/>
      <c r="AQ209" s="196"/>
      <c r="AR209" s="196"/>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196"/>
      <c r="AM210" s="196"/>
      <c r="AN210" s="196"/>
      <c r="AO210" s="196"/>
      <c r="AP210" s="196"/>
      <c r="AQ210" s="196"/>
      <c r="AR210" s="196"/>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196"/>
      <c r="AM211" s="196"/>
      <c r="AN211" s="196"/>
      <c r="AO211" s="196"/>
      <c r="AP211" s="196"/>
      <c r="AQ211" s="196"/>
      <c r="AR211" s="196"/>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196"/>
      <c r="AM212" s="196"/>
      <c r="AN212" s="196"/>
      <c r="AO212" s="196"/>
      <c r="AP212" s="196"/>
      <c r="AQ212" s="196"/>
      <c r="AR212" s="196"/>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197"/>
      <c r="AM213" s="198"/>
      <c r="AN213" s="197"/>
      <c r="AO213" s="197"/>
      <c r="AP213" s="197"/>
      <c r="AQ213" s="197"/>
      <c r="AR213" s="197"/>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row>
    <row r="214" spans="38:70" ht="15" customHeight="1">
      <c r="AL214" s="198"/>
      <c r="AM214" s="198"/>
      <c r="AN214" s="197"/>
      <c r="AO214" s="197"/>
      <c r="AP214" s="197"/>
      <c r="AQ214" s="197"/>
      <c r="AR214" s="197"/>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row>
    <row r="215" spans="38:70" ht="15" customHeight="1">
      <c r="AL215" s="198"/>
      <c r="AM215" s="198"/>
      <c r="AN215" s="197"/>
      <c r="AO215" s="197"/>
      <c r="AP215" s="197"/>
      <c r="AQ215" s="197"/>
      <c r="AR215" s="197"/>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row>
    <row r="216" spans="38:70" ht="15" customHeight="1">
      <c r="AL216" s="198"/>
      <c r="AM216" s="198"/>
      <c r="AN216" s="197"/>
      <c r="AO216" s="197"/>
      <c r="AP216" s="197"/>
      <c r="AQ216" s="197"/>
      <c r="AR216" s="197"/>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row>
    <row r="217" spans="38:70" ht="15" customHeight="1">
      <c r="AL217" s="198"/>
      <c r="AM217" s="198"/>
      <c r="AN217" s="197"/>
      <c r="AO217" s="197"/>
      <c r="AP217" s="197"/>
      <c r="AQ217" s="197"/>
      <c r="AR217" s="197"/>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row>
    <row r="218" spans="38:70" ht="15" customHeight="1">
      <c r="AL218" s="198"/>
      <c r="AM218" s="198"/>
      <c r="AN218" s="197"/>
      <c r="AO218" s="197"/>
      <c r="AP218" s="197"/>
      <c r="AQ218" s="197"/>
      <c r="AR218" s="197"/>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row>
    <row r="219" spans="38:70" ht="15" customHeight="1">
      <c r="AL219" s="197"/>
      <c r="AM219" s="198"/>
      <c r="AN219" s="197"/>
      <c r="AO219" s="197"/>
      <c r="AP219" s="197"/>
      <c r="AQ219" s="197"/>
      <c r="AR219" s="197"/>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row>
    <row r="220" spans="38:70" ht="15" customHeight="1">
      <c r="AL220" s="197"/>
      <c r="AM220" s="198"/>
      <c r="AN220" s="197"/>
      <c r="AO220" s="197"/>
      <c r="AP220" s="197"/>
      <c r="AQ220" s="197"/>
      <c r="AR220" s="197"/>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row>
    <row r="221" spans="38:70" ht="15" customHeight="1">
      <c r="AL221" s="197"/>
      <c r="AM221" s="198"/>
      <c r="AN221" s="197"/>
      <c r="AO221" s="197"/>
      <c r="AP221" s="197"/>
      <c r="AQ221" s="197"/>
      <c r="AR221" s="197"/>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row>
    <row r="222" spans="38:70" ht="15" customHeight="1">
      <c r="AL222" s="198"/>
      <c r="AM222" s="198"/>
      <c r="AN222" s="197"/>
      <c r="AO222" s="197"/>
      <c r="AP222" s="197"/>
      <c r="AQ222" s="197"/>
      <c r="AR222" s="197"/>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row>
    <row r="223" spans="38:70" ht="15" customHeight="1">
      <c r="AL223" s="197"/>
      <c r="AM223" s="198"/>
      <c r="AN223" s="197"/>
      <c r="AO223" s="197"/>
      <c r="AP223" s="197"/>
      <c r="AQ223" s="197"/>
      <c r="AR223" s="197"/>
      <c r="AS223" s="46"/>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row>
    <row r="224" spans="38:70" ht="15" customHeight="1">
      <c r="AL224" s="197"/>
      <c r="AM224" s="198"/>
      <c r="AN224" s="197"/>
      <c r="AO224" s="197"/>
      <c r="AP224" s="197"/>
      <c r="AQ224" s="197"/>
      <c r="AR224" s="197"/>
      <c r="AS224" s="46"/>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row>
    <row r="225" spans="38:70" ht="15" customHeight="1">
      <c r="AL225" s="198"/>
      <c r="AM225" s="198"/>
      <c r="AN225" s="197"/>
      <c r="AO225" s="197"/>
      <c r="AP225" s="197"/>
      <c r="AQ225" s="197"/>
      <c r="AR225" s="197"/>
      <c r="AS225" s="46"/>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row>
    <row r="226" spans="38:70" ht="15" customHeight="1">
      <c r="AL226" s="197"/>
      <c r="AM226" s="198"/>
      <c r="AN226" s="197"/>
      <c r="AO226" s="197"/>
      <c r="AP226" s="197"/>
      <c r="AQ226" s="197"/>
      <c r="AR226" s="197"/>
      <c r="AS226" s="46"/>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row>
  </sheetData>
  <mergeCells count="112">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s>
  <phoneticPr fontId="1"/>
  <conditionalFormatting sqref="AA55:AE55">
    <cfRule type="containsText" dxfId="14" priority="1" operator="containsText" text="問題あり">
      <formula>NOT(ISERROR(SEARCH("問題あり",AA55)))</formula>
    </cfRule>
  </conditionalFormatting>
  <dataValidations count="1">
    <dataValidation type="list" allowBlank="1" showInputMessage="1" showErrorMessage="1" sqref="H16:I17 R21:S21 H21:I21 R16:S17">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AQ187"/>
  <sheetViews>
    <sheetView showGridLines="0" workbookViewId="0"/>
  </sheetViews>
  <sheetFormatPr defaultColWidth="8.75" defaultRowHeight="13.5" outlineLevelCol="1"/>
  <cols>
    <col min="1" max="1" width="4.75" style="4" customWidth="1"/>
    <col min="2" max="2" width="2.75" style="4" customWidth="1"/>
    <col min="3" max="3" width="4.625" style="4" customWidth="1"/>
    <col min="4" max="33" width="3.5" style="4" customWidth="1"/>
    <col min="34" max="34" width="7" style="177" customWidth="1" outlineLevel="1"/>
    <col min="35" max="40" width="2.75" style="177" customWidth="1" outlineLevel="1"/>
    <col min="41" max="43" width="8.75" style="177" customWidth="1" outlineLevel="1"/>
    <col min="44" max="16384" width="8.75" style="4"/>
  </cols>
  <sheetData>
    <row r="1" spans="1:43"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588" t="s">
        <v>289</v>
      </c>
      <c r="B2" s="588"/>
      <c r="C2" s="588"/>
      <c r="D2" s="588"/>
      <c r="E2" s="588"/>
      <c r="F2" s="588"/>
      <c r="G2" s="588"/>
      <c r="H2" s="588"/>
      <c r="I2" s="588"/>
      <c r="J2" s="588"/>
      <c r="K2" s="588"/>
      <c r="L2" s="588"/>
      <c r="M2" s="588"/>
      <c r="N2" s="588"/>
      <c r="O2" s="588"/>
      <c r="P2" s="588"/>
      <c r="Q2" s="588"/>
      <c r="R2" s="588"/>
      <c r="S2" s="588"/>
      <c r="T2" s="588"/>
      <c r="U2" s="624"/>
      <c r="V2" s="624"/>
      <c r="W2" s="590" t="s">
        <v>290</v>
      </c>
      <c r="X2" s="590"/>
      <c r="Y2" s="590"/>
      <c r="Z2" s="590"/>
      <c r="AA2" s="590"/>
      <c r="AB2" s="590"/>
      <c r="AC2" s="590"/>
      <c r="AD2" s="590"/>
      <c r="AE2" s="590"/>
      <c r="AF2" s="590"/>
      <c r="AG2" s="590"/>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591" t="s">
        <v>119</v>
      </c>
      <c r="T4" s="591"/>
      <c r="U4" s="591"/>
      <c r="V4" s="591"/>
      <c r="W4" s="591"/>
      <c r="X4" s="592" t="e">
        <f>IF(#REF!=0,"",#REF!)</f>
        <v>#REF!</v>
      </c>
      <c r="Y4" s="683"/>
      <c r="Z4" s="683"/>
      <c r="AA4" s="683"/>
      <c r="AB4" s="683"/>
      <c r="AC4" s="683"/>
      <c r="AD4" s="683"/>
      <c r="AE4" s="683"/>
      <c r="AF4" s="683"/>
      <c r="AG4" s="693"/>
    </row>
    <row r="5" spans="1:43" ht="16.149999999999999" customHeight="1">
      <c r="A5" s="3"/>
      <c r="B5" s="3"/>
      <c r="C5" s="3"/>
      <c r="D5" s="3"/>
      <c r="E5" s="3"/>
      <c r="F5" s="3"/>
      <c r="G5" s="3"/>
      <c r="H5" s="3"/>
      <c r="I5" s="3"/>
      <c r="J5" s="3"/>
      <c r="K5" s="3"/>
      <c r="L5" s="3"/>
      <c r="M5" s="3"/>
      <c r="N5" s="3"/>
      <c r="O5" s="3"/>
      <c r="P5" s="3"/>
      <c r="Q5" s="3"/>
      <c r="R5" s="3"/>
      <c r="S5" s="654" t="s">
        <v>120</v>
      </c>
      <c r="T5" s="654"/>
      <c r="U5" s="654"/>
      <c r="V5" s="654"/>
      <c r="W5" s="655"/>
      <c r="X5" s="592" t="e">
        <f>IF(#REF!=0,"",#REF!)</f>
        <v>#REF!</v>
      </c>
      <c r="Y5" s="683"/>
      <c r="Z5" s="683"/>
      <c r="AA5" s="683"/>
      <c r="AB5" s="683"/>
      <c r="AC5" s="683"/>
      <c r="AD5" s="683"/>
      <c r="AE5" s="683"/>
      <c r="AF5" s="683"/>
      <c r="AG5" s="693"/>
    </row>
    <row r="6" spans="1:43" s="217" customFormat="1" ht="16.149999999999999" customHeight="1">
      <c r="X6" s="218"/>
      <c r="Y6" s="218"/>
      <c r="Z6" s="218"/>
      <c r="AA6" s="218"/>
      <c r="AB6" s="218"/>
      <c r="AC6" s="218"/>
      <c r="AD6" s="218"/>
      <c r="AE6" s="218"/>
      <c r="AF6" s="218"/>
      <c r="AG6" s="218"/>
      <c r="AH6" s="210"/>
      <c r="AI6" s="210"/>
      <c r="AJ6" s="210"/>
      <c r="AK6" s="210"/>
      <c r="AL6" s="210"/>
      <c r="AM6" s="210"/>
      <c r="AN6" s="210"/>
      <c r="AO6" s="210"/>
      <c r="AP6" s="210"/>
      <c r="AQ6" s="210"/>
    </row>
    <row r="7" spans="1:43" ht="16.149999999999999" customHeight="1">
      <c r="A7" s="2" t="s">
        <v>121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customHeight="1" thickBot="1">
      <c r="A8" s="3" t="s">
        <v>122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customHeight="1" thickBot="1">
      <c r="A9" s="3"/>
      <c r="B9" s="697"/>
      <c r="C9" s="698"/>
      <c r="D9" s="668" t="s">
        <v>123</v>
      </c>
      <c r="E9" s="623"/>
      <c r="F9" s="623"/>
      <c r="G9" s="623"/>
      <c r="H9" s="623"/>
      <c r="I9" s="623"/>
      <c r="J9" s="623"/>
      <c r="K9" s="623"/>
      <c r="L9" s="623"/>
      <c r="M9" s="623"/>
      <c r="N9" s="623"/>
      <c r="O9" s="623"/>
      <c r="P9" s="623"/>
      <c r="Q9" s="623"/>
      <c r="R9" s="623"/>
      <c r="S9" s="623"/>
      <c r="T9" s="623"/>
      <c r="U9" s="623"/>
      <c r="V9" s="623"/>
      <c r="W9" s="623"/>
      <c r="X9" s="623"/>
      <c r="Y9" s="623"/>
      <c r="Z9" s="623"/>
      <c r="AA9" s="3"/>
      <c r="AB9" s="3"/>
      <c r="AC9" s="3"/>
      <c r="AD9" s="3"/>
      <c r="AE9" s="3"/>
      <c r="AF9" s="3"/>
      <c r="AG9" s="3"/>
    </row>
    <row r="10" spans="1:43" ht="16.149999999999999" customHeight="1" thickBot="1">
      <c r="A10" s="3"/>
      <c r="B10" s="697"/>
      <c r="C10" s="698"/>
      <c r="D10" s="660" t="s">
        <v>124</v>
      </c>
      <c r="E10" s="638"/>
      <c r="F10" s="638"/>
      <c r="G10" s="638"/>
      <c r="H10" s="638"/>
      <c r="I10" s="638"/>
      <c r="J10" s="638"/>
      <c r="K10" s="638"/>
      <c r="L10" s="638"/>
      <c r="M10" s="638"/>
      <c r="N10" s="638"/>
      <c r="O10" s="638"/>
      <c r="P10" s="638"/>
      <c r="Q10" s="638"/>
      <c r="R10" s="638"/>
      <c r="S10" s="638"/>
      <c r="T10" s="638"/>
      <c r="U10" s="638"/>
      <c r="V10" s="638"/>
      <c r="W10" s="638"/>
      <c r="X10" s="638"/>
      <c r="Y10" s="638"/>
      <c r="Z10" s="638"/>
      <c r="AA10" s="3"/>
      <c r="AB10" s="3"/>
      <c r="AC10" s="3"/>
      <c r="AD10" s="3"/>
      <c r="AE10" s="3"/>
      <c r="AF10" s="3"/>
      <c r="AG10" s="3"/>
    </row>
    <row r="11" spans="1:43" ht="16.149999999999999" customHeight="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thickBot="1">
      <c r="A12" s="3" t="s">
        <v>125</v>
      </c>
      <c r="B12" s="3"/>
      <c r="C12" s="3"/>
      <c r="D12" s="3"/>
      <c r="E12" s="3"/>
      <c r="F12" s="3"/>
      <c r="L12" s="3"/>
      <c r="M12" s="3"/>
      <c r="N12" s="3"/>
      <c r="O12" s="3"/>
      <c r="P12" s="3"/>
      <c r="Q12" s="3"/>
      <c r="R12" s="3"/>
      <c r="S12" s="3"/>
      <c r="T12" s="3"/>
      <c r="U12" s="3"/>
      <c r="V12" s="3"/>
      <c r="AE12" s="3"/>
      <c r="AF12" s="3"/>
      <c r="AG12" s="3"/>
    </row>
    <row r="13" spans="1:43" ht="16.149999999999999" customHeight="1" thickBot="1">
      <c r="B13" s="632" t="s">
        <v>15</v>
      </c>
      <c r="C13" s="633"/>
      <c r="D13" s="633"/>
      <c r="E13" s="694" t="str">
        <f>IF('別添_計画書（病院及び有床診療所）'!E16=0,"",'別添_計画書（病院及び有床診療所）'!E16)</f>
        <v/>
      </c>
      <c r="F13" s="694"/>
      <c r="G13" s="21" t="s">
        <v>16</v>
      </c>
      <c r="H13" s="694" t="str">
        <f>IF('別添_計画書（病院及び有床診療所）'!H16=0,"",'別添_計画書（病院及び有床診療所）'!H16)</f>
        <v/>
      </c>
      <c r="I13" s="694"/>
      <c r="J13" s="21" t="s">
        <v>126</v>
      </c>
      <c r="K13" s="21"/>
      <c r="L13" s="21" t="s">
        <v>127</v>
      </c>
      <c r="M13" s="21" t="s">
        <v>15</v>
      </c>
      <c r="N13" s="21"/>
      <c r="O13" s="694" t="str">
        <f>IF('別添_計画書（病院及び有床診療所）'!O16=0,"",'別添_計画書（病院及び有床診療所）'!O16)</f>
        <v/>
      </c>
      <c r="P13" s="694"/>
      <c r="Q13" s="21" t="s">
        <v>16</v>
      </c>
      <c r="R13" s="694" t="str">
        <f>IF('別添_計画書（病院及び有床診療所）'!R16=0,"",'別添_計画書（病院及び有床診療所）'!R16)</f>
        <v/>
      </c>
      <c r="S13" s="694"/>
      <c r="T13" s="22" t="s">
        <v>126</v>
      </c>
      <c r="V13" s="695">
        <f>'別添_計画書（病院及び有床診療所）'!V16</f>
        <v>1</v>
      </c>
      <c r="W13" s="695"/>
      <c r="X13" s="695"/>
      <c r="Y13" s="696"/>
      <c r="Z13" s="3" t="s">
        <v>128</v>
      </c>
      <c r="AA13" s="3"/>
      <c r="AG13" s="3"/>
    </row>
    <row r="14" spans="1:43" ht="16.149999999999999" customHeight="1">
      <c r="B14" s="29"/>
      <c r="C14" s="29"/>
      <c r="D14" s="29"/>
      <c r="E14" s="29"/>
      <c r="F14" s="29"/>
      <c r="G14" s="29"/>
      <c r="H14" s="29"/>
      <c r="I14" s="29"/>
      <c r="J14" s="29"/>
      <c r="K14" s="29"/>
      <c r="L14" s="29"/>
      <c r="M14" s="29"/>
      <c r="N14" s="29"/>
      <c r="O14" s="29"/>
      <c r="P14" s="29"/>
      <c r="Q14" s="29"/>
      <c r="R14" s="29"/>
      <c r="S14" s="29"/>
      <c r="T14" s="29"/>
      <c r="V14" s="219"/>
      <c r="W14" s="219"/>
      <c r="X14" s="219"/>
      <c r="Y14" s="219"/>
    </row>
    <row r="15" spans="1:43" ht="16.149999999999999" customHeight="1" thickBot="1">
      <c r="A15" s="3" t="s">
        <v>129</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32" t="s">
        <v>15</v>
      </c>
      <c r="C16" s="633"/>
      <c r="D16" s="633"/>
      <c r="E16" s="694" t="str">
        <f>IF('別添_計画書（病院及び有床診療所）'!E21=0,"",'別添_計画書（病院及び有床診療所）'!E21)</f>
        <v/>
      </c>
      <c r="F16" s="694"/>
      <c r="G16" s="21" t="s">
        <v>16</v>
      </c>
      <c r="H16" s="694" t="str">
        <f>IF('別添_計画書（病院及び有床診療所）'!H21=0,"",'別添_計画書（病院及び有床診療所）'!H21)</f>
        <v/>
      </c>
      <c r="I16" s="694"/>
      <c r="J16" s="21" t="s">
        <v>126</v>
      </c>
      <c r="K16" s="21"/>
      <c r="L16" s="21" t="s">
        <v>127</v>
      </c>
      <c r="M16" s="21" t="s">
        <v>15</v>
      </c>
      <c r="N16" s="21"/>
      <c r="O16" s="634"/>
      <c r="P16" s="634"/>
      <c r="Q16" s="21" t="s">
        <v>16</v>
      </c>
      <c r="R16" s="634"/>
      <c r="S16" s="634"/>
      <c r="T16" s="22" t="s">
        <v>126</v>
      </c>
      <c r="V16" s="695">
        <f>IFERROR(IF(E16=O16,R16-H16+1,IF(O16-E16=1,12-H16+1+R16,IF(O16-E16=2,12-H16+1+R16+12,"エラー"))),1)</f>
        <v>1</v>
      </c>
      <c r="W16" s="695"/>
      <c r="X16" s="695"/>
      <c r="Y16" s="696"/>
      <c r="Z16" s="3" t="s">
        <v>128</v>
      </c>
      <c r="AA16" s="3"/>
      <c r="AG16" s="3"/>
    </row>
    <row r="17" spans="1:33" ht="16.149999999999999" customHeight="1">
      <c r="A17" s="3"/>
      <c r="B17" s="122"/>
      <c r="D17" s="29"/>
      <c r="E17" s="29"/>
      <c r="G17" s="29"/>
      <c r="H17" s="29"/>
      <c r="N17" s="29"/>
      <c r="O17" s="29"/>
      <c r="Q17" s="29"/>
      <c r="R17" s="29"/>
      <c r="U17" s="3"/>
      <c r="AB17" s="3"/>
      <c r="AC17" s="3"/>
      <c r="AD17" s="3"/>
      <c r="AE17" s="3"/>
      <c r="AF17" s="3"/>
      <c r="AG17" s="3"/>
    </row>
    <row r="18" spans="1:33" ht="16.149999999999999" customHeight="1" thickBot="1">
      <c r="A18" s="2" t="s">
        <v>291</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customHeight="1">
      <c r="A19" s="11" t="s">
        <v>292</v>
      </c>
      <c r="B19" s="12"/>
      <c r="C19" s="12"/>
      <c r="D19" s="12"/>
      <c r="E19" s="12"/>
      <c r="F19" s="12"/>
      <c r="G19" s="12"/>
      <c r="H19" s="12"/>
      <c r="I19" s="12"/>
      <c r="J19" s="12"/>
      <c r="K19" s="5"/>
      <c r="L19" s="12"/>
      <c r="M19" s="12"/>
      <c r="N19" s="12"/>
      <c r="O19" s="12"/>
      <c r="P19" s="12"/>
      <c r="Q19" s="12"/>
      <c r="R19" s="690"/>
      <c r="S19" s="691"/>
      <c r="T19" s="691"/>
      <c r="U19" s="691"/>
      <c r="V19" s="691"/>
      <c r="W19" s="691"/>
      <c r="X19" s="691"/>
      <c r="Y19" s="35"/>
      <c r="Z19" s="35"/>
      <c r="AA19" s="35"/>
      <c r="AB19" s="35"/>
      <c r="AC19" s="692"/>
      <c r="AD19" s="692"/>
      <c r="AE19" s="692"/>
      <c r="AF19" s="692"/>
      <c r="AG19" s="36"/>
    </row>
    <row r="20" spans="1:33" ht="16.149999999999999" customHeight="1">
      <c r="A20" s="17"/>
      <c r="B20" s="685" t="s">
        <v>293</v>
      </c>
      <c r="C20" s="685"/>
      <c r="D20" s="685"/>
      <c r="E20" s="685"/>
      <c r="F20" s="685"/>
      <c r="G20" s="685"/>
      <c r="H20" s="685"/>
      <c r="I20" s="685"/>
      <c r="J20" s="685"/>
      <c r="K20" s="685"/>
      <c r="L20" s="685"/>
      <c r="M20" s="685"/>
      <c r="N20" s="685"/>
      <c r="O20" s="685"/>
      <c r="P20" s="685"/>
      <c r="Q20" s="685"/>
      <c r="R20" s="685"/>
      <c r="S20" s="650" t="s">
        <v>294</v>
      </c>
      <c r="T20" s="651"/>
      <c r="U20" s="651"/>
      <c r="V20" s="651"/>
      <c r="W20" s="651"/>
      <c r="X20" s="651"/>
      <c r="Y20" s="651"/>
      <c r="Z20" s="651"/>
      <c r="AA20" s="652"/>
      <c r="AB20" s="650" t="s">
        <v>52</v>
      </c>
      <c r="AC20" s="651"/>
      <c r="AD20" s="651"/>
      <c r="AE20" s="651"/>
      <c r="AF20" s="651"/>
      <c r="AG20" s="686"/>
    </row>
    <row r="21" spans="1:33" ht="16.149999999999999" customHeight="1">
      <c r="A21" s="17"/>
      <c r="B21" s="38" t="s">
        <v>295</v>
      </c>
      <c r="C21" s="37" t="s">
        <v>15</v>
      </c>
      <c r="D21" s="683" t="str">
        <f>IF('別添_計画書（病院及び有床診療所）'!E21=0,"",'別添_計画書（病院及び有床診療所）'!E21)</f>
        <v/>
      </c>
      <c r="E21" s="683"/>
      <c r="F21" s="15" t="s">
        <v>16</v>
      </c>
      <c r="G21" s="683" t="str">
        <f>IF('別添_計画書（病院及び有床診療所）'!H21=0,"",'別添_計画書（病院及び有床診療所）'!H21)</f>
        <v/>
      </c>
      <c r="H21" s="683"/>
      <c r="I21" s="15" t="s">
        <v>126</v>
      </c>
      <c r="J21" s="15" t="s">
        <v>296</v>
      </c>
      <c r="K21" s="15" t="s">
        <v>297</v>
      </c>
      <c r="L21" s="15"/>
      <c r="M21" s="688"/>
      <c r="N21" s="688"/>
      <c r="O21" s="26" t="s">
        <v>16</v>
      </c>
      <c r="P21" s="688"/>
      <c r="Q21" s="688"/>
      <c r="R21" s="39" t="s">
        <v>126</v>
      </c>
      <c r="S21" s="37"/>
      <c r="T21" s="661" t="e">
        <f>'別添_計画書（病院及び有床診療所）'!P31</f>
        <v>#REF!</v>
      </c>
      <c r="U21" s="661"/>
      <c r="V21" s="661"/>
      <c r="W21" s="661"/>
      <c r="X21" s="661"/>
      <c r="Y21" s="661"/>
      <c r="Z21" s="661"/>
      <c r="AA21" s="15"/>
      <c r="AB21" s="40"/>
      <c r="AC21" s="662" t="str">
        <f>IFERROR(IF(T21="","-",VLOOKUP(T21,'リスト（入院）'!C:D,2,FALSE)),"-")</f>
        <v>-</v>
      </c>
      <c r="AD21" s="662"/>
      <c r="AE21" s="662"/>
      <c r="AF21" s="662"/>
      <c r="AG21" s="7" t="s">
        <v>138</v>
      </c>
    </row>
    <row r="22" spans="1:33" ht="16.149999999999999" customHeight="1">
      <c r="A22" s="17"/>
      <c r="B22" s="38" t="s">
        <v>298</v>
      </c>
      <c r="C22" s="37" t="s">
        <v>15</v>
      </c>
      <c r="D22" s="688"/>
      <c r="E22" s="688"/>
      <c r="F22" s="15" t="s">
        <v>16</v>
      </c>
      <c r="G22" s="688"/>
      <c r="H22" s="688"/>
      <c r="I22" s="15" t="s">
        <v>126</v>
      </c>
      <c r="J22" s="15" t="s">
        <v>296</v>
      </c>
      <c r="K22" s="15" t="s">
        <v>297</v>
      </c>
      <c r="L22" s="15"/>
      <c r="M22" s="688"/>
      <c r="N22" s="688"/>
      <c r="O22" s="26" t="s">
        <v>16</v>
      </c>
      <c r="P22" s="688"/>
      <c r="Q22" s="688"/>
      <c r="R22" s="39" t="s">
        <v>126</v>
      </c>
      <c r="S22" s="37"/>
      <c r="T22" s="689"/>
      <c r="U22" s="689"/>
      <c r="V22" s="689"/>
      <c r="W22" s="689"/>
      <c r="X22" s="689"/>
      <c r="Y22" s="689"/>
      <c r="Z22" s="689"/>
      <c r="AA22" s="15"/>
      <c r="AB22" s="40"/>
      <c r="AC22" s="662" t="str">
        <f>IFERROR(IF(T22="","-",VLOOKUP(T22,'リスト（入院）'!C:D,2,FALSE)),"-")</f>
        <v>-</v>
      </c>
      <c r="AD22" s="662"/>
      <c r="AE22" s="662"/>
      <c r="AF22" s="662"/>
      <c r="AG22" s="7" t="s">
        <v>138</v>
      </c>
    </row>
    <row r="23" spans="1:33" ht="16.149999999999999" customHeight="1">
      <c r="A23" s="17"/>
      <c r="B23" s="38" t="s">
        <v>299</v>
      </c>
      <c r="C23" s="37" t="s">
        <v>15</v>
      </c>
      <c r="D23" s="688"/>
      <c r="E23" s="688"/>
      <c r="F23" s="15" t="s">
        <v>16</v>
      </c>
      <c r="G23" s="688"/>
      <c r="H23" s="688"/>
      <c r="I23" s="15" t="s">
        <v>126</v>
      </c>
      <c r="J23" s="15" t="s">
        <v>296</v>
      </c>
      <c r="K23" s="15" t="s">
        <v>297</v>
      </c>
      <c r="L23" s="15"/>
      <c r="M23" s="688"/>
      <c r="N23" s="688"/>
      <c r="O23" s="26" t="s">
        <v>16</v>
      </c>
      <c r="P23" s="688"/>
      <c r="Q23" s="688"/>
      <c r="R23" s="39" t="s">
        <v>126</v>
      </c>
      <c r="S23" s="37"/>
      <c r="T23" s="689"/>
      <c r="U23" s="689"/>
      <c r="V23" s="689"/>
      <c r="W23" s="689"/>
      <c r="X23" s="689"/>
      <c r="Y23" s="689"/>
      <c r="Z23" s="689"/>
      <c r="AA23" s="15"/>
      <c r="AB23" s="40"/>
      <c r="AC23" s="662" t="str">
        <f>IFERROR(IF(T23="","-",VLOOKUP(T23,'リスト（入院）'!C:D,2,FALSE)),"-")</f>
        <v>-</v>
      </c>
      <c r="AD23" s="662"/>
      <c r="AE23" s="662"/>
      <c r="AF23" s="662"/>
      <c r="AG23" s="7" t="s">
        <v>138</v>
      </c>
    </row>
    <row r="24" spans="1:33" ht="16.149999999999999" customHeight="1">
      <c r="A24" s="17"/>
      <c r="B24" s="214" t="s">
        <v>300</v>
      </c>
      <c r="C24" s="37" t="s">
        <v>15</v>
      </c>
      <c r="D24" s="688"/>
      <c r="E24" s="688"/>
      <c r="F24" s="15" t="s">
        <v>16</v>
      </c>
      <c r="G24" s="688"/>
      <c r="H24" s="688"/>
      <c r="I24" s="15" t="s">
        <v>126</v>
      </c>
      <c r="J24" s="15" t="s">
        <v>296</v>
      </c>
      <c r="K24" s="15" t="s">
        <v>297</v>
      </c>
      <c r="L24" s="15"/>
      <c r="M24" s="688"/>
      <c r="N24" s="688"/>
      <c r="O24" s="26" t="s">
        <v>16</v>
      </c>
      <c r="P24" s="688"/>
      <c r="Q24" s="688"/>
      <c r="R24" s="39" t="s">
        <v>126</v>
      </c>
      <c r="S24" s="37"/>
      <c r="T24" s="689"/>
      <c r="U24" s="689"/>
      <c r="V24" s="689"/>
      <c r="W24" s="689"/>
      <c r="X24" s="689"/>
      <c r="Y24" s="689"/>
      <c r="Z24" s="689"/>
      <c r="AA24" s="15"/>
      <c r="AB24" s="40"/>
      <c r="AC24" s="662" t="str">
        <f>IFERROR(IF(T24="","-",VLOOKUP(T24,'リスト（入院）'!C:D,2,FALSE)),"-")</f>
        <v>-</v>
      </c>
      <c r="AD24" s="662"/>
      <c r="AE24" s="662"/>
      <c r="AF24" s="662"/>
      <c r="AG24" s="7" t="s">
        <v>138</v>
      </c>
    </row>
    <row r="25" spans="1:33" ht="16.149999999999999" customHeight="1">
      <c r="A25" s="23" t="s">
        <v>301</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87"/>
      <c r="AD25" s="687"/>
      <c r="AE25" s="687"/>
      <c r="AF25" s="687"/>
      <c r="AG25" s="7"/>
    </row>
    <row r="26" spans="1:33" ht="16.149999999999999" customHeight="1">
      <c r="A26" s="17"/>
      <c r="B26" s="685" t="s">
        <v>293</v>
      </c>
      <c r="C26" s="685"/>
      <c r="D26" s="685"/>
      <c r="E26" s="685"/>
      <c r="F26" s="685"/>
      <c r="G26" s="685"/>
      <c r="H26" s="685"/>
      <c r="I26" s="685"/>
      <c r="J26" s="685"/>
      <c r="K26" s="685"/>
      <c r="L26" s="685"/>
      <c r="M26" s="685"/>
      <c r="N26" s="685"/>
      <c r="O26" s="685"/>
      <c r="P26" s="685"/>
      <c r="Q26" s="685"/>
      <c r="R26" s="685"/>
      <c r="S26" s="685"/>
      <c r="T26" s="685"/>
      <c r="U26" s="685"/>
      <c r="V26" s="685"/>
      <c r="W26" s="685"/>
      <c r="X26" s="685"/>
      <c r="Y26" s="685"/>
      <c r="Z26" s="685"/>
      <c r="AA26" s="685"/>
      <c r="AB26" s="650" t="s">
        <v>302</v>
      </c>
      <c r="AC26" s="651"/>
      <c r="AD26" s="651"/>
      <c r="AE26" s="651"/>
      <c r="AF26" s="651"/>
      <c r="AG26" s="686"/>
    </row>
    <row r="27" spans="1:33" ht="16.149999999999999" customHeight="1">
      <c r="A27" s="17"/>
      <c r="B27" s="38" t="s">
        <v>295</v>
      </c>
      <c r="C27" s="37" t="s">
        <v>15</v>
      </c>
      <c r="D27" s="683" t="str">
        <f>IF(D21="","",D21)</f>
        <v/>
      </c>
      <c r="E27" s="683"/>
      <c r="F27" s="15" t="s">
        <v>16</v>
      </c>
      <c r="G27" s="683" t="str">
        <f>IF(G21="","",G21)</f>
        <v/>
      </c>
      <c r="H27" s="683"/>
      <c r="I27" s="15" t="s">
        <v>126</v>
      </c>
      <c r="J27" s="15" t="s">
        <v>296</v>
      </c>
      <c r="K27" s="15" t="s">
        <v>297</v>
      </c>
      <c r="L27" s="15"/>
      <c r="M27" s="683" t="str">
        <f>IF(M21="","",M21)</f>
        <v/>
      </c>
      <c r="N27" s="683"/>
      <c r="O27" s="26" t="s">
        <v>16</v>
      </c>
      <c r="P27" s="683" t="str">
        <f>IF(P21="","",P21)</f>
        <v/>
      </c>
      <c r="Q27" s="683"/>
      <c r="R27" s="26" t="s">
        <v>126</v>
      </c>
      <c r="S27" s="215"/>
      <c r="T27" s="215"/>
      <c r="U27" s="215"/>
      <c r="V27" s="215"/>
      <c r="W27" s="215"/>
      <c r="X27" s="215"/>
      <c r="Y27" s="215"/>
      <c r="Z27" s="215"/>
      <c r="AA27" s="216"/>
      <c r="AB27" s="40"/>
      <c r="AC27" s="598"/>
      <c r="AD27" s="598"/>
      <c r="AE27" s="598"/>
      <c r="AF27" s="598"/>
      <c r="AG27" s="7" t="s">
        <v>140</v>
      </c>
    </row>
    <row r="28" spans="1:33" ht="16.149999999999999" customHeight="1">
      <c r="A28" s="17"/>
      <c r="B28" s="38" t="s">
        <v>298</v>
      </c>
      <c r="C28" s="37" t="s">
        <v>15</v>
      </c>
      <c r="D28" s="683" t="str">
        <f>IF(D22="","",D22)</f>
        <v/>
      </c>
      <c r="E28" s="683"/>
      <c r="F28" s="15" t="s">
        <v>16</v>
      </c>
      <c r="G28" s="683" t="str">
        <f>IF(G22="","",G22)</f>
        <v/>
      </c>
      <c r="H28" s="683"/>
      <c r="I28" s="15" t="s">
        <v>126</v>
      </c>
      <c r="J28" s="15" t="s">
        <v>296</v>
      </c>
      <c r="K28" s="15" t="s">
        <v>297</v>
      </c>
      <c r="L28" s="15"/>
      <c r="M28" s="683" t="str">
        <f>IF(M22="","",M22)</f>
        <v/>
      </c>
      <c r="N28" s="683"/>
      <c r="O28" s="26" t="s">
        <v>16</v>
      </c>
      <c r="P28" s="683" t="str">
        <f>IF(P22="","",P22)</f>
        <v/>
      </c>
      <c r="Q28" s="683"/>
      <c r="R28" s="26" t="s">
        <v>126</v>
      </c>
      <c r="S28" s="215"/>
      <c r="T28" s="215"/>
      <c r="U28" s="215"/>
      <c r="V28" s="215"/>
      <c r="W28" s="215"/>
      <c r="X28" s="215"/>
      <c r="Y28" s="215"/>
      <c r="Z28" s="215"/>
      <c r="AA28" s="216"/>
      <c r="AB28" s="40"/>
      <c r="AC28" s="598"/>
      <c r="AD28" s="598"/>
      <c r="AE28" s="598"/>
      <c r="AF28" s="598"/>
      <c r="AG28" s="7" t="s">
        <v>140</v>
      </c>
    </row>
    <row r="29" spans="1:33" ht="16.149999999999999" customHeight="1">
      <c r="A29" s="17"/>
      <c r="B29" s="38" t="s">
        <v>299</v>
      </c>
      <c r="C29" s="37" t="s">
        <v>15</v>
      </c>
      <c r="D29" s="683" t="str">
        <f>IF(D23="","",D23)</f>
        <v/>
      </c>
      <c r="E29" s="683"/>
      <c r="F29" s="15" t="s">
        <v>16</v>
      </c>
      <c r="G29" s="683" t="str">
        <f>IF(G23="","",G23)</f>
        <v/>
      </c>
      <c r="H29" s="683"/>
      <c r="I29" s="15" t="s">
        <v>126</v>
      </c>
      <c r="J29" s="15" t="s">
        <v>296</v>
      </c>
      <c r="K29" s="15" t="s">
        <v>297</v>
      </c>
      <c r="L29" s="15"/>
      <c r="M29" s="683" t="str">
        <f>IF(M23="","",M23)</f>
        <v/>
      </c>
      <c r="N29" s="683"/>
      <c r="O29" s="26" t="s">
        <v>16</v>
      </c>
      <c r="P29" s="683" t="str">
        <f>IF(P23="","",P23)</f>
        <v/>
      </c>
      <c r="Q29" s="683"/>
      <c r="R29" s="26" t="s">
        <v>126</v>
      </c>
      <c r="S29" s="215"/>
      <c r="T29" s="215"/>
      <c r="U29" s="215"/>
      <c r="V29" s="215"/>
      <c r="W29" s="215"/>
      <c r="X29" s="215"/>
      <c r="Y29" s="215"/>
      <c r="Z29" s="215"/>
      <c r="AA29" s="216"/>
      <c r="AB29" s="40"/>
      <c r="AC29" s="598"/>
      <c r="AD29" s="598"/>
      <c r="AE29" s="598"/>
      <c r="AF29" s="598"/>
      <c r="AG29" s="7" t="s">
        <v>140</v>
      </c>
    </row>
    <row r="30" spans="1:33" ht="16.149999999999999" customHeight="1">
      <c r="A30" s="41"/>
      <c r="B30" s="214" t="s">
        <v>300</v>
      </c>
      <c r="C30" s="37" t="s">
        <v>15</v>
      </c>
      <c r="D30" s="683" t="str">
        <f>IF(D24="","",D24)</f>
        <v/>
      </c>
      <c r="E30" s="683"/>
      <c r="F30" s="15" t="s">
        <v>16</v>
      </c>
      <c r="G30" s="683" t="str">
        <f>IF(G24="","",G24)</f>
        <v/>
      </c>
      <c r="H30" s="683"/>
      <c r="I30" s="15" t="s">
        <v>126</v>
      </c>
      <c r="J30" s="15" t="s">
        <v>296</v>
      </c>
      <c r="K30" s="15" t="s">
        <v>297</v>
      </c>
      <c r="L30" s="15"/>
      <c r="M30" s="683" t="str">
        <f>IF(M24="","",M24)</f>
        <v/>
      </c>
      <c r="N30" s="683"/>
      <c r="O30" s="26" t="s">
        <v>16</v>
      </c>
      <c r="P30" s="683" t="str">
        <f>IF(P24="","",P24)</f>
        <v/>
      </c>
      <c r="Q30" s="683"/>
      <c r="R30" s="26" t="s">
        <v>126</v>
      </c>
      <c r="S30" s="215"/>
      <c r="T30" s="26"/>
      <c r="U30" s="26"/>
      <c r="V30" s="26"/>
      <c r="W30" s="26"/>
      <c r="X30" s="26"/>
      <c r="Y30" s="26"/>
      <c r="Z30" s="26"/>
      <c r="AA30" s="26"/>
      <c r="AB30" s="40"/>
      <c r="AC30" s="598"/>
      <c r="AD30" s="598"/>
      <c r="AE30" s="598"/>
      <c r="AF30" s="598"/>
      <c r="AG30" s="7" t="s">
        <v>140</v>
      </c>
    </row>
    <row r="31" spans="1:33" ht="16.149999999999999" customHeight="1">
      <c r="A31" s="17"/>
      <c r="B31" s="214" t="s">
        <v>303</v>
      </c>
      <c r="C31" s="15"/>
      <c r="D31" s="26"/>
      <c r="E31" s="26"/>
      <c r="F31" s="15"/>
      <c r="G31" s="26"/>
      <c r="H31" s="26"/>
      <c r="I31" s="15"/>
      <c r="J31" s="15"/>
      <c r="K31" s="15"/>
      <c r="L31" s="15"/>
      <c r="M31" s="26"/>
      <c r="N31" s="26"/>
      <c r="O31" s="26"/>
      <c r="P31" s="26"/>
      <c r="Q31" s="26"/>
      <c r="R31" s="26"/>
      <c r="S31" s="26"/>
      <c r="T31" s="26"/>
      <c r="U31" s="26"/>
      <c r="V31" s="26"/>
      <c r="W31" s="26"/>
      <c r="X31" s="126"/>
      <c r="Y31" s="26"/>
      <c r="Z31" s="26"/>
      <c r="AA31" s="26"/>
      <c r="AB31" s="40"/>
      <c r="AC31" s="639" t="str">
        <f>IF(AC27="","",SUM(AC27:AF30))</f>
        <v/>
      </c>
      <c r="AD31" s="639"/>
      <c r="AE31" s="639"/>
      <c r="AF31" s="639"/>
      <c r="AG31" s="7" t="s">
        <v>140</v>
      </c>
    </row>
    <row r="32" spans="1:33" ht="16.149999999999999" customHeight="1">
      <c r="A32" s="23" t="s">
        <v>304</v>
      </c>
      <c r="B32" s="42"/>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684"/>
      <c r="AD32" s="684"/>
      <c r="AE32" s="684"/>
      <c r="AF32" s="684"/>
      <c r="AG32" s="16"/>
    </row>
    <row r="33" spans="1:43" ht="16.149999999999999" customHeight="1">
      <c r="A33" s="17"/>
      <c r="B33" s="685" t="s">
        <v>293</v>
      </c>
      <c r="C33" s="685"/>
      <c r="D33" s="685"/>
      <c r="E33" s="685"/>
      <c r="F33" s="685"/>
      <c r="G33" s="685"/>
      <c r="H33" s="685"/>
      <c r="I33" s="685"/>
      <c r="J33" s="685"/>
      <c r="K33" s="685"/>
      <c r="L33" s="685"/>
      <c r="M33" s="685"/>
      <c r="N33" s="685"/>
      <c r="O33" s="685"/>
      <c r="P33" s="685"/>
      <c r="Q33" s="685"/>
      <c r="R33" s="685"/>
      <c r="S33" s="685"/>
      <c r="T33" s="685"/>
      <c r="U33" s="685"/>
      <c r="V33" s="685"/>
      <c r="W33" s="685"/>
      <c r="X33" s="685"/>
      <c r="Y33" s="685"/>
      <c r="Z33" s="685"/>
      <c r="AA33" s="650"/>
      <c r="AB33" s="650" t="s">
        <v>305</v>
      </c>
      <c r="AC33" s="651"/>
      <c r="AD33" s="651"/>
      <c r="AE33" s="651"/>
      <c r="AF33" s="651"/>
      <c r="AG33" s="686"/>
    </row>
    <row r="34" spans="1:43" ht="16.149999999999999" customHeight="1">
      <c r="A34" s="17"/>
      <c r="B34" s="38" t="s">
        <v>295</v>
      </c>
      <c r="C34" s="37" t="s">
        <v>15</v>
      </c>
      <c r="D34" s="683" t="str">
        <f>IF(D21="","",D21)</f>
        <v/>
      </c>
      <c r="E34" s="683"/>
      <c r="F34" s="15" t="s">
        <v>16</v>
      </c>
      <c r="G34" s="683" t="str">
        <f>IF(G21="","",G21)</f>
        <v/>
      </c>
      <c r="H34" s="683"/>
      <c r="I34" s="15" t="s">
        <v>126</v>
      </c>
      <c r="J34" s="15" t="s">
        <v>296</v>
      </c>
      <c r="K34" s="15" t="s">
        <v>297</v>
      </c>
      <c r="L34" s="15"/>
      <c r="M34" s="683" t="str">
        <f>IF(M21="","",M21)</f>
        <v/>
      </c>
      <c r="N34" s="683"/>
      <c r="O34" s="26" t="s">
        <v>16</v>
      </c>
      <c r="P34" s="683" t="str">
        <f>IF(P21="","",P21)</f>
        <v/>
      </c>
      <c r="Q34" s="683"/>
      <c r="R34" s="26" t="s">
        <v>126</v>
      </c>
      <c r="S34" s="215"/>
      <c r="T34" s="215"/>
      <c r="U34" s="215"/>
      <c r="V34" s="215"/>
      <c r="W34" s="215"/>
      <c r="X34" s="215"/>
      <c r="Y34" s="215"/>
      <c r="Z34" s="215"/>
      <c r="AA34" s="215"/>
      <c r="AB34" s="40"/>
      <c r="AC34" s="639" t="str">
        <f>IFERROR(AC21*AC27*10,"")</f>
        <v/>
      </c>
      <c r="AD34" s="639"/>
      <c r="AE34" s="639"/>
      <c r="AF34" s="639"/>
      <c r="AG34" s="7" t="s">
        <v>132</v>
      </c>
    </row>
    <row r="35" spans="1:43" ht="16.149999999999999" customHeight="1">
      <c r="A35" s="17"/>
      <c r="B35" s="38" t="s">
        <v>298</v>
      </c>
      <c r="C35" s="37" t="s">
        <v>15</v>
      </c>
      <c r="D35" s="683" t="str">
        <f>IF(D22="","",D22)</f>
        <v/>
      </c>
      <c r="E35" s="683"/>
      <c r="F35" s="15" t="s">
        <v>16</v>
      </c>
      <c r="G35" s="683" t="str">
        <f>IF(G22="","",G22)</f>
        <v/>
      </c>
      <c r="H35" s="683"/>
      <c r="I35" s="15" t="s">
        <v>126</v>
      </c>
      <c r="J35" s="15" t="s">
        <v>296</v>
      </c>
      <c r="K35" s="15" t="s">
        <v>297</v>
      </c>
      <c r="L35" s="15"/>
      <c r="M35" s="683" t="str">
        <f>IF(M22="","",M22)</f>
        <v/>
      </c>
      <c r="N35" s="683"/>
      <c r="O35" s="26" t="s">
        <v>16</v>
      </c>
      <c r="P35" s="683" t="str">
        <f>IF(P22="","",P22)</f>
        <v/>
      </c>
      <c r="Q35" s="683"/>
      <c r="R35" s="26" t="s">
        <v>126</v>
      </c>
      <c r="S35" s="215"/>
      <c r="T35" s="215"/>
      <c r="U35" s="215"/>
      <c r="V35" s="215"/>
      <c r="W35" s="215"/>
      <c r="X35" s="215"/>
      <c r="Y35" s="215"/>
      <c r="Z35" s="215"/>
      <c r="AA35" s="215"/>
      <c r="AB35" s="40"/>
      <c r="AC35" s="639" t="str">
        <f>IFERROR(AC22*AC28*10,"")</f>
        <v/>
      </c>
      <c r="AD35" s="639"/>
      <c r="AE35" s="639"/>
      <c r="AF35" s="639"/>
      <c r="AG35" s="7" t="s">
        <v>132</v>
      </c>
    </row>
    <row r="36" spans="1:43" ht="16.149999999999999" customHeight="1">
      <c r="A36" s="17"/>
      <c r="B36" s="38" t="s">
        <v>299</v>
      </c>
      <c r="C36" s="37" t="s">
        <v>15</v>
      </c>
      <c r="D36" s="683" t="str">
        <f>IF(D23="","",D23)</f>
        <v/>
      </c>
      <c r="E36" s="683"/>
      <c r="F36" s="15" t="s">
        <v>16</v>
      </c>
      <c r="G36" s="683" t="str">
        <f>IF(G23="","",G23)</f>
        <v/>
      </c>
      <c r="H36" s="683"/>
      <c r="I36" s="15" t="s">
        <v>126</v>
      </c>
      <c r="J36" s="15" t="s">
        <v>296</v>
      </c>
      <c r="K36" s="15" t="s">
        <v>297</v>
      </c>
      <c r="L36" s="15"/>
      <c r="M36" s="683" t="str">
        <f>IF(M23="","",M23)</f>
        <v/>
      </c>
      <c r="N36" s="683"/>
      <c r="O36" s="26" t="s">
        <v>16</v>
      </c>
      <c r="P36" s="683" t="str">
        <f>IF(P23="","",P23)</f>
        <v/>
      </c>
      <c r="Q36" s="683"/>
      <c r="R36" s="26" t="s">
        <v>126</v>
      </c>
      <c r="S36" s="215"/>
      <c r="T36" s="215"/>
      <c r="U36" s="215"/>
      <c r="V36" s="215"/>
      <c r="W36" s="215"/>
      <c r="X36" s="215"/>
      <c r="Y36" s="215"/>
      <c r="Z36" s="215"/>
      <c r="AA36" s="215"/>
      <c r="AB36" s="40"/>
      <c r="AC36" s="639" t="str">
        <f>IFERROR(AC23*AC29*10,"")</f>
        <v/>
      </c>
      <c r="AD36" s="639"/>
      <c r="AE36" s="639"/>
      <c r="AF36" s="639"/>
      <c r="AG36" s="7" t="s">
        <v>132</v>
      </c>
    </row>
    <row r="37" spans="1:43" ht="16.149999999999999" customHeight="1">
      <c r="A37" s="17"/>
      <c r="B37" s="43" t="s">
        <v>300</v>
      </c>
      <c r="C37" s="40" t="s">
        <v>15</v>
      </c>
      <c r="D37" s="683" t="str">
        <f>IF(D24="","",D24)</f>
        <v/>
      </c>
      <c r="E37" s="683"/>
      <c r="F37" s="15" t="s">
        <v>16</v>
      </c>
      <c r="G37" s="683" t="str">
        <f>IF(G24="","",G24)</f>
        <v/>
      </c>
      <c r="H37" s="683"/>
      <c r="I37" s="15" t="s">
        <v>126</v>
      </c>
      <c r="J37" s="15" t="s">
        <v>296</v>
      </c>
      <c r="K37" s="15" t="s">
        <v>297</v>
      </c>
      <c r="L37" s="15"/>
      <c r="M37" s="683" t="str">
        <f>IF(M24="","",M24)</f>
        <v/>
      </c>
      <c r="N37" s="683"/>
      <c r="O37" s="26" t="s">
        <v>16</v>
      </c>
      <c r="P37" s="683" t="str">
        <f>IF(P24="","",P24)</f>
        <v/>
      </c>
      <c r="Q37" s="683"/>
      <c r="R37" s="26" t="s">
        <v>126</v>
      </c>
      <c r="S37" s="215"/>
      <c r="T37" s="26"/>
      <c r="U37" s="26"/>
      <c r="V37" s="26"/>
      <c r="W37" s="26"/>
      <c r="X37" s="26"/>
      <c r="Y37" s="26"/>
      <c r="Z37" s="26"/>
      <c r="AA37" s="26"/>
      <c r="AB37" s="40"/>
      <c r="AC37" s="639" t="str">
        <f>IFERROR(AC24*AC30*10,"")</f>
        <v/>
      </c>
      <c r="AD37" s="639"/>
      <c r="AE37" s="639"/>
      <c r="AF37" s="639"/>
      <c r="AG37" s="7" t="s">
        <v>132</v>
      </c>
    </row>
    <row r="38" spans="1:43" s="51" customFormat="1" ht="16.149999999999999" customHeight="1">
      <c r="A38" s="47"/>
      <c r="B38" s="100" t="s">
        <v>306</v>
      </c>
      <c r="C38" s="49" t="s">
        <v>307</v>
      </c>
      <c r="D38" s="99"/>
      <c r="E38" s="99"/>
      <c r="F38" s="49"/>
      <c r="G38" s="99"/>
      <c r="H38" s="99"/>
      <c r="I38" s="49"/>
      <c r="J38" s="49"/>
      <c r="K38" s="49"/>
      <c r="L38" s="49"/>
      <c r="M38" s="99"/>
      <c r="N38" s="99"/>
      <c r="O38" s="99"/>
      <c r="P38" s="99"/>
      <c r="Q38" s="99"/>
      <c r="R38" s="99"/>
      <c r="S38" s="99"/>
      <c r="T38" s="99"/>
      <c r="U38" s="99"/>
      <c r="V38" s="99"/>
      <c r="W38" s="99"/>
      <c r="X38" s="99"/>
      <c r="Y38" s="99"/>
      <c r="Z38" s="99"/>
      <c r="AA38" s="98"/>
      <c r="AB38" s="84"/>
      <c r="AC38" s="674"/>
      <c r="AD38" s="674"/>
      <c r="AE38" s="674"/>
      <c r="AF38" s="674"/>
      <c r="AG38" s="50" t="s">
        <v>132</v>
      </c>
      <c r="AH38" s="202"/>
      <c r="AI38" s="202"/>
      <c r="AJ38" s="202"/>
      <c r="AK38" s="202"/>
      <c r="AL38" s="202"/>
      <c r="AM38" s="202"/>
      <c r="AN38" s="202"/>
      <c r="AO38" s="202"/>
      <c r="AP38" s="202"/>
      <c r="AQ38" s="202"/>
    </row>
    <row r="39" spans="1:43" s="51" customFormat="1" ht="16.149999999999999" customHeight="1">
      <c r="A39" s="47"/>
      <c r="B39" s="97" t="s">
        <v>308</v>
      </c>
      <c r="C39" s="49" t="s">
        <v>309</v>
      </c>
      <c r="D39" s="99"/>
      <c r="E39" s="99"/>
      <c r="F39" s="49"/>
      <c r="G39" s="99"/>
      <c r="H39" s="99"/>
      <c r="I39" s="49"/>
      <c r="J39" s="49"/>
      <c r="K39" s="49"/>
      <c r="L39" s="49"/>
      <c r="M39" s="99"/>
      <c r="N39" s="99"/>
      <c r="O39" s="99"/>
      <c r="P39" s="99"/>
      <c r="Q39" s="99"/>
      <c r="R39" s="99"/>
      <c r="S39" s="99"/>
      <c r="T39" s="99"/>
      <c r="U39" s="99"/>
      <c r="V39" s="99"/>
      <c r="W39" s="99"/>
      <c r="X39" s="99"/>
      <c r="Y39" s="99"/>
      <c r="Z39" s="99"/>
      <c r="AA39" s="98"/>
      <c r="AB39" s="84"/>
      <c r="AC39" s="674"/>
      <c r="AD39" s="674"/>
      <c r="AE39" s="674"/>
      <c r="AF39" s="674"/>
      <c r="AG39" s="50" t="s">
        <v>132</v>
      </c>
      <c r="AH39" s="202"/>
      <c r="AI39" s="202"/>
      <c r="AJ39" s="202"/>
      <c r="AK39" s="202"/>
      <c r="AL39" s="202"/>
      <c r="AM39" s="202"/>
      <c r="AN39" s="202"/>
      <c r="AO39" s="202"/>
      <c r="AP39" s="202"/>
      <c r="AQ39" s="202"/>
    </row>
    <row r="40" spans="1:43" ht="16.149999999999999" customHeight="1" thickBot="1">
      <c r="A40" s="8"/>
      <c r="B40" s="95" t="s">
        <v>303</v>
      </c>
      <c r="C40" s="9"/>
      <c r="D40" s="44"/>
      <c r="E40" s="44"/>
      <c r="F40" s="9"/>
      <c r="G40" s="44"/>
      <c r="H40" s="44"/>
      <c r="I40" s="9"/>
      <c r="J40" s="9"/>
      <c r="K40" s="9"/>
      <c r="L40" s="9"/>
      <c r="M40" s="44"/>
      <c r="N40" s="44"/>
      <c r="O40" s="44"/>
      <c r="P40" s="44"/>
      <c r="Q40" s="44"/>
      <c r="R40" s="44"/>
      <c r="S40" s="44"/>
      <c r="T40" s="44"/>
      <c r="U40" s="44"/>
      <c r="V40" s="44"/>
      <c r="W40" s="44"/>
      <c r="X40" s="44"/>
      <c r="Y40" s="44"/>
      <c r="Z40" s="44"/>
      <c r="AA40" s="44"/>
      <c r="AB40" s="45"/>
      <c r="AC40" s="681" t="str">
        <f>IF(AC34="","",SUM(AC34:AF37)-AC38+AC39)</f>
        <v/>
      </c>
      <c r="AD40" s="681"/>
      <c r="AE40" s="681"/>
      <c r="AF40" s="681"/>
      <c r="AG40" s="10" t="s">
        <v>132</v>
      </c>
    </row>
    <row r="41" spans="1:43"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thickBot="1">
      <c r="A42" s="2" t="s">
        <v>310</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6.149999999999999" customHeight="1">
      <c r="A43" s="11" t="s">
        <v>311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601"/>
      <c r="AC43" s="601"/>
      <c r="AD43" s="601"/>
      <c r="AE43" s="601"/>
      <c r="AF43" s="601"/>
      <c r="AG43" s="13" t="s">
        <v>132</v>
      </c>
    </row>
    <row r="44" spans="1:43" ht="16.149999999999999" customHeight="1">
      <c r="A44" s="17"/>
      <c r="B44" s="56" t="s">
        <v>312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674"/>
      <c r="AC44" s="674"/>
      <c r="AD44" s="674"/>
      <c r="AE44" s="674"/>
      <c r="AF44" s="674"/>
      <c r="AG44" s="25" t="s">
        <v>132</v>
      </c>
    </row>
    <row r="45" spans="1:43" ht="16.149999999999999" customHeight="1">
      <c r="A45" s="17"/>
      <c r="B45" s="56" t="s">
        <v>313</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682" t="str">
        <f>AC40</f>
        <v/>
      </c>
      <c r="AC45" s="682"/>
      <c r="AD45" s="682"/>
      <c r="AE45" s="682"/>
      <c r="AF45" s="682"/>
      <c r="AG45" s="25" t="s">
        <v>132</v>
      </c>
    </row>
    <row r="46" spans="1:43" s="51" customFormat="1" ht="16.149999999999999" customHeight="1">
      <c r="A46" s="47"/>
      <c r="B46" s="84" t="s">
        <v>314</v>
      </c>
      <c r="C46" s="49"/>
      <c r="D46" s="99"/>
      <c r="E46" s="99"/>
      <c r="F46" s="49"/>
      <c r="G46" s="99"/>
      <c r="H46" s="99"/>
      <c r="I46" s="49"/>
      <c r="J46" s="49"/>
      <c r="K46" s="49"/>
      <c r="L46" s="49"/>
      <c r="M46" s="99"/>
      <c r="N46" s="99"/>
      <c r="O46" s="99"/>
      <c r="P46" s="99"/>
      <c r="Q46" s="99"/>
      <c r="R46" s="99"/>
      <c r="S46" s="99"/>
      <c r="T46" s="99"/>
      <c r="U46" s="99"/>
      <c r="V46" s="99"/>
      <c r="W46" s="99"/>
      <c r="X46" s="99"/>
      <c r="Y46" s="99"/>
      <c r="Z46" s="99"/>
      <c r="AA46" s="99"/>
      <c r="AB46" s="677"/>
      <c r="AC46" s="677"/>
      <c r="AD46" s="677"/>
      <c r="AE46" s="677"/>
      <c r="AF46" s="677"/>
      <c r="AG46" s="50" t="s">
        <v>132</v>
      </c>
      <c r="AH46" s="202"/>
      <c r="AI46" s="202"/>
      <c r="AJ46" s="202"/>
      <c r="AK46" s="202"/>
      <c r="AL46" s="202"/>
      <c r="AM46" s="202"/>
      <c r="AN46" s="202"/>
      <c r="AO46" s="202"/>
      <c r="AP46" s="202"/>
      <c r="AQ46" s="202"/>
    </row>
    <row r="47" spans="1:43" s="51" customFormat="1" ht="16.149999999999999" customHeight="1">
      <c r="A47" s="47"/>
      <c r="B47" s="101" t="s">
        <v>315</v>
      </c>
      <c r="C47" s="49"/>
      <c r="D47" s="99"/>
      <c r="E47" s="99"/>
      <c r="F47" s="49"/>
      <c r="G47" s="99"/>
      <c r="H47" s="99"/>
      <c r="I47" s="49"/>
      <c r="J47" s="49"/>
      <c r="K47" s="49"/>
      <c r="L47" s="49"/>
      <c r="M47" s="99"/>
      <c r="N47" s="99"/>
      <c r="O47" s="99"/>
      <c r="P47" s="99"/>
      <c r="Q47" s="99"/>
      <c r="R47" s="99"/>
      <c r="S47" s="99"/>
      <c r="T47" s="99"/>
      <c r="U47" s="99"/>
      <c r="V47" s="99"/>
      <c r="W47" s="99"/>
      <c r="X47" s="99"/>
      <c r="Y47" s="99"/>
      <c r="Z47" s="99"/>
      <c r="AA47" s="99"/>
      <c r="AB47" s="677"/>
      <c r="AC47" s="677"/>
      <c r="AD47" s="677"/>
      <c r="AE47" s="677"/>
      <c r="AF47" s="677"/>
      <c r="AG47" s="50" t="s">
        <v>132</v>
      </c>
      <c r="AH47" s="202"/>
      <c r="AI47" s="202"/>
      <c r="AJ47" s="202"/>
      <c r="AK47" s="202"/>
      <c r="AL47" s="202"/>
      <c r="AM47" s="202"/>
      <c r="AN47" s="202"/>
      <c r="AO47" s="202"/>
      <c r="AP47" s="202"/>
      <c r="AQ47" s="202"/>
    </row>
    <row r="48" spans="1:43" ht="16.149999999999999" customHeight="1">
      <c r="A48" s="17"/>
      <c r="B48" s="81" t="s">
        <v>316</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594"/>
      <c r="AC48" s="594"/>
      <c r="AD48" s="594"/>
      <c r="AE48" s="594"/>
      <c r="AF48" s="594"/>
      <c r="AG48" s="25" t="s">
        <v>132</v>
      </c>
    </row>
    <row r="49" spans="1:34" ht="16.149999999999999" customHeight="1">
      <c r="A49" s="17"/>
      <c r="B49" s="56" t="s">
        <v>317</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594"/>
      <c r="AC49" s="594"/>
      <c r="AD49" s="594"/>
      <c r="AE49" s="594"/>
      <c r="AF49" s="594"/>
      <c r="AG49" s="25" t="s">
        <v>132</v>
      </c>
    </row>
    <row r="50" spans="1:34" ht="16.149999999999999" customHeight="1">
      <c r="A50" s="17"/>
      <c r="B50" s="56" t="s">
        <v>318</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78">
        <f>AB43-SUM(AB44:AF49)</f>
        <v>0</v>
      </c>
      <c r="AC50" s="678"/>
      <c r="AD50" s="678"/>
      <c r="AE50" s="678"/>
      <c r="AF50" s="678"/>
      <c r="AG50" s="25" t="s">
        <v>132</v>
      </c>
    </row>
    <row r="51" spans="1:34" ht="16.149999999999999" customHeight="1" thickBot="1">
      <c r="A51" s="73" t="s">
        <v>319</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679"/>
      <c r="AC51" s="679"/>
      <c r="AD51" s="679"/>
      <c r="AE51" s="679"/>
      <c r="AF51" s="679"/>
      <c r="AG51" s="96"/>
      <c r="AH51" s="177" t="b">
        <v>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680" t="str">
        <f>IF(AH51=TRUE,"問題なし","問題あり")</f>
        <v>問題あり</v>
      </c>
      <c r="AC52" s="680"/>
      <c r="AD52" s="680"/>
      <c r="AE52" s="680"/>
      <c r="AF52" s="680"/>
      <c r="AG52" s="3"/>
    </row>
    <row r="53" spans="1:34" ht="16.149999999999999" customHeight="1">
      <c r="A53" s="117"/>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row>
    <row r="54" spans="1:34" ht="16.149999999999999" customHeight="1">
      <c r="A54" s="117"/>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row>
    <row r="55" spans="1:34" ht="16.149999999999999" customHeight="1">
      <c r="A55" s="117"/>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4" ht="16.149999999999999" customHeight="1">
      <c r="A56" s="117"/>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row>
    <row r="57" spans="1:34" ht="16.149999999999999" customHeight="1">
      <c r="A57" s="1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4" ht="16.149999999999999" customHeight="1">
      <c r="A58" s="1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4" ht="16.149999999999999" customHeight="1">
      <c r="A59" s="117"/>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row>
    <row r="60" spans="1:34" ht="16.149999999999999" customHeight="1">
      <c r="A60" s="117"/>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row>
    <row r="61" spans="1:34" ht="16.149999999999999" customHeight="1">
      <c r="A61" s="117"/>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row>
    <row r="62" spans="1:34" ht="16.149999999999999" customHeight="1">
      <c r="A62" s="166" t="s">
        <v>151</v>
      </c>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row>
    <row r="63" spans="1:34" ht="16.149999999999999" customHeight="1" thickBot="1">
      <c r="A63" s="2" t="s">
        <v>320</v>
      </c>
      <c r="B63" s="3"/>
      <c r="C63" s="3"/>
      <c r="D63" s="3"/>
      <c r="E63" s="3"/>
      <c r="F63" s="3"/>
      <c r="G63" s="3"/>
      <c r="H63" s="3"/>
      <c r="I63" s="3"/>
      <c r="J63" s="3"/>
      <c r="K63" s="3"/>
      <c r="L63" s="3"/>
      <c r="M63" s="3"/>
      <c r="N63" s="3"/>
      <c r="O63" s="3"/>
      <c r="P63" s="3"/>
      <c r="Q63" s="3"/>
      <c r="R63" s="3"/>
      <c r="S63" s="3"/>
      <c r="T63" s="3"/>
      <c r="U63" s="3"/>
      <c r="V63" s="3"/>
      <c r="W63" s="3"/>
      <c r="X63" s="3"/>
      <c r="Y63" s="3"/>
      <c r="Z63" s="3"/>
      <c r="AA63" s="173"/>
      <c r="AB63" s="173"/>
      <c r="AC63" s="173"/>
      <c r="AD63" s="173"/>
      <c r="AE63" s="173"/>
      <c r="AF63" s="173"/>
      <c r="AG63" s="173"/>
    </row>
    <row r="64" spans="1:34" ht="16.149999999999999" customHeight="1">
      <c r="A64" s="82" t="s">
        <v>321</v>
      </c>
      <c r="B64" s="55"/>
      <c r="C64" s="35"/>
      <c r="D64" s="35"/>
      <c r="E64" s="35"/>
      <c r="F64" s="35"/>
      <c r="G64" s="35"/>
      <c r="H64" s="35"/>
      <c r="I64" s="35"/>
      <c r="J64" s="35"/>
      <c r="K64" s="35"/>
      <c r="L64" s="35"/>
      <c r="M64" s="35"/>
      <c r="N64" s="35"/>
      <c r="O64" s="35"/>
      <c r="P64" s="35"/>
      <c r="Q64" s="35"/>
      <c r="R64" s="35"/>
      <c r="S64" s="35"/>
      <c r="T64" s="35"/>
      <c r="U64" s="35"/>
      <c r="V64" s="35"/>
      <c r="W64" s="35"/>
      <c r="X64" s="35"/>
      <c r="Y64" s="35"/>
      <c r="Z64" s="35"/>
      <c r="AA64" s="72"/>
      <c r="AB64" s="673">
        <f>'別添_計画書（病院及び有床診療所）'!AB64</f>
        <v>0</v>
      </c>
      <c r="AC64" s="673"/>
      <c r="AD64" s="673"/>
      <c r="AE64" s="673"/>
      <c r="AF64" s="673"/>
      <c r="AG64" s="74" t="s">
        <v>154</v>
      </c>
    </row>
    <row r="65" spans="1:33" ht="16.149999999999999" customHeight="1">
      <c r="A65" s="94" t="s">
        <v>322</v>
      </c>
      <c r="B65" s="70"/>
      <c r="C65" s="15"/>
      <c r="D65" s="15"/>
      <c r="E65" s="15"/>
      <c r="F65" s="15"/>
      <c r="G65" s="15"/>
      <c r="H65" s="15"/>
      <c r="I65" s="15"/>
      <c r="J65" s="15"/>
      <c r="K65" s="15"/>
      <c r="L65" s="15"/>
      <c r="M65" s="15"/>
      <c r="N65" s="15"/>
      <c r="O65" s="15"/>
      <c r="P65" s="15"/>
      <c r="Q65" s="15"/>
      <c r="R65" s="15"/>
      <c r="S65" s="15"/>
      <c r="T65" s="15"/>
      <c r="U65" s="15"/>
      <c r="V65" s="15"/>
      <c r="W65" s="15"/>
      <c r="X65" s="15"/>
      <c r="Y65" s="15"/>
      <c r="Z65" s="15"/>
      <c r="AA65" s="71"/>
      <c r="AB65" s="639">
        <f>'別添_計画書（病院及び有床診療所）'!AB65</f>
        <v>0</v>
      </c>
      <c r="AC65" s="639"/>
      <c r="AD65" s="639"/>
      <c r="AE65" s="639"/>
      <c r="AF65" s="639"/>
      <c r="AG65" s="127" t="s">
        <v>132</v>
      </c>
    </row>
    <row r="66" spans="1:33" ht="16.149999999999999" customHeight="1">
      <c r="A66" s="1" t="s">
        <v>323</v>
      </c>
      <c r="B66" s="3"/>
      <c r="C66" s="3"/>
      <c r="D66" s="3"/>
      <c r="E66" s="3"/>
      <c r="F66" s="3"/>
      <c r="G66" s="3"/>
      <c r="H66" s="3"/>
      <c r="I66" s="3"/>
      <c r="J66" s="3"/>
      <c r="K66" s="3"/>
      <c r="L66" s="3"/>
      <c r="M66" s="3"/>
      <c r="N66" s="3"/>
      <c r="O66" s="3"/>
      <c r="P66" s="3"/>
      <c r="Q66" s="3"/>
      <c r="R66" s="3"/>
      <c r="S66" s="3"/>
      <c r="T66" s="3"/>
      <c r="U66" s="3"/>
      <c r="V66" s="3"/>
      <c r="W66" s="3"/>
      <c r="X66" s="3"/>
      <c r="Y66" s="3"/>
      <c r="Z66" s="3"/>
      <c r="AA66" s="3"/>
      <c r="AB66" s="605"/>
      <c r="AC66" s="605"/>
      <c r="AD66" s="605"/>
      <c r="AE66" s="605"/>
      <c r="AF66" s="605"/>
      <c r="AG66" s="176" t="s">
        <v>132</v>
      </c>
    </row>
    <row r="67" spans="1:33" ht="16.149999999999999" customHeight="1">
      <c r="A67" s="89" t="s">
        <v>324</v>
      </c>
      <c r="B67" s="6"/>
      <c r="C67" s="6"/>
      <c r="D67" s="6"/>
      <c r="E67" s="6"/>
      <c r="F67" s="6"/>
      <c r="G67" s="6"/>
      <c r="H67" s="6"/>
      <c r="I67" s="6"/>
      <c r="J67" s="6"/>
      <c r="K67" s="6"/>
      <c r="L67" s="6"/>
      <c r="M67" s="6"/>
      <c r="N67" s="6"/>
      <c r="O67" s="6"/>
      <c r="P67" s="6"/>
      <c r="Q67" s="6"/>
      <c r="R67" s="6"/>
      <c r="S67" s="6"/>
      <c r="T67" s="6"/>
      <c r="U67" s="6"/>
      <c r="V67" s="6"/>
      <c r="W67" s="6"/>
      <c r="X67" s="6"/>
      <c r="Y67" s="6"/>
      <c r="Z67" s="6"/>
      <c r="AA67" s="6"/>
      <c r="AB67" s="608">
        <f>AB66-AB65</f>
        <v>0</v>
      </c>
      <c r="AC67" s="608"/>
      <c r="AD67" s="608"/>
      <c r="AE67" s="608"/>
      <c r="AF67" s="608"/>
      <c r="AG67" s="176" t="s">
        <v>132</v>
      </c>
    </row>
    <row r="68" spans="1:33" ht="16.149999999999999" customHeight="1">
      <c r="A68" s="17"/>
      <c r="B68" s="84" t="s">
        <v>325</v>
      </c>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674"/>
      <c r="AC68" s="674"/>
      <c r="AD68" s="674"/>
      <c r="AE68" s="674"/>
      <c r="AF68" s="674"/>
      <c r="AG68" s="131" t="s">
        <v>132</v>
      </c>
    </row>
    <row r="69" spans="1:33" ht="16.149999999999999" customHeight="1" thickBot="1">
      <c r="A69" s="41"/>
      <c r="B69" s="86" t="s">
        <v>326</v>
      </c>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675"/>
      <c r="AC69" s="675"/>
      <c r="AD69" s="675"/>
      <c r="AE69" s="675"/>
      <c r="AF69" s="675"/>
      <c r="AG69" s="131" t="s">
        <v>160</v>
      </c>
    </row>
    <row r="70" spans="1:33" ht="16.149999999999999" customHeight="1" thickTop="1" thickBot="1">
      <c r="A70" s="85"/>
      <c r="B70" s="87" t="s">
        <v>327</v>
      </c>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676">
        <f>IFERROR(AB69/AB65*100,0)</f>
        <v>0</v>
      </c>
      <c r="AC70" s="676"/>
      <c r="AD70" s="676"/>
      <c r="AE70" s="676"/>
      <c r="AF70" s="676"/>
      <c r="AG70" s="132" t="s">
        <v>162</v>
      </c>
    </row>
    <row r="71" spans="1:33" ht="16.149999999999999" customHeight="1">
      <c r="A71" s="51"/>
      <c r="D71" s="48"/>
      <c r="E71" s="48"/>
      <c r="F71" s="48"/>
      <c r="G71" s="48"/>
      <c r="H71" s="48"/>
      <c r="I71" s="48"/>
      <c r="J71" s="48"/>
      <c r="K71" s="48"/>
      <c r="L71" s="48"/>
      <c r="M71" s="48"/>
      <c r="N71" s="48"/>
      <c r="O71" s="48"/>
      <c r="P71" s="48"/>
      <c r="Q71" s="48"/>
      <c r="R71" s="48"/>
      <c r="S71" s="48"/>
      <c r="T71" s="48"/>
      <c r="U71" s="48"/>
      <c r="V71" s="48"/>
      <c r="W71" s="48"/>
      <c r="X71" s="48"/>
      <c r="Y71" s="48"/>
      <c r="Z71" s="48"/>
      <c r="AA71" s="48"/>
    </row>
    <row r="72" spans="1:33" ht="16.149999999999999" customHeight="1" thickBot="1">
      <c r="A72" s="2" t="s">
        <v>242</v>
      </c>
      <c r="B72" s="3"/>
      <c r="C72" s="3"/>
      <c r="D72" s="3"/>
      <c r="E72" s="3"/>
      <c r="F72" s="3"/>
      <c r="G72" s="3"/>
      <c r="H72" s="3"/>
      <c r="I72" s="3"/>
      <c r="J72" s="3"/>
      <c r="K72" s="3"/>
      <c r="L72" s="3"/>
      <c r="M72" s="3"/>
      <c r="N72" s="3"/>
      <c r="O72" s="3"/>
      <c r="P72" s="3"/>
      <c r="Q72" s="3"/>
      <c r="R72" s="3"/>
      <c r="S72" s="3"/>
      <c r="T72" s="3"/>
      <c r="U72" s="3"/>
      <c r="V72" s="3"/>
      <c r="W72" s="3"/>
      <c r="X72" s="3"/>
      <c r="Y72" s="3"/>
      <c r="Z72" s="3"/>
      <c r="AA72" s="609"/>
      <c r="AB72" s="609"/>
      <c r="AC72" s="609"/>
      <c r="AD72" s="609"/>
      <c r="AE72" s="609"/>
      <c r="AF72" s="609"/>
      <c r="AG72" s="609"/>
    </row>
    <row r="73" spans="1:33" ht="16.149999999999999" customHeight="1">
      <c r="A73" s="116" t="s">
        <v>328</v>
      </c>
      <c r="B73" s="55"/>
      <c r="C73" s="35"/>
      <c r="D73" s="35"/>
      <c r="E73" s="35"/>
      <c r="F73" s="35"/>
      <c r="G73" s="35"/>
      <c r="H73" s="35"/>
      <c r="I73" s="35"/>
      <c r="J73" s="35"/>
      <c r="K73" s="35"/>
      <c r="L73" s="35"/>
      <c r="M73" s="35"/>
      <c r="N73" s="35"/>
      <c r="O73" s="35"/>
      <c r="P73" s="35"/>
      <c r="Q73" s="35"/>
      <c r="R73" s="35"/>
      <c r="S73" s="35"/>
      <c r="T73" s="35"/>
      <c r="U73" s="35"/>
      <c r="V73" s="35"/>
      <c r="W73" s="35"/>
      <c r="X73" s="35"/>
      <c r="Y73" s="35"/>
      <c r="Z73" s="35"/>
      <c r="AA73" s="72"/>
      <c r="AB73" s="673">
        <f>'別添_計画書（病院及び有床診療所）'!AB73</f>
        <v>0</v>
      </c>
      <c r="AC73" s="673"/>
      <c r="AD73" s="673"/>
      <c r="AE73" s="673"/>
      <c r="AF73" s="673"/>
      <c r="AG73" s="74" t="s">
        <v>154</v>
      </c>
    </row>
    <row r="74" spans="1:33" ht="16.149999999999999" customHeight="1">
      <c r="A74" s="1" t="s">
        <v>329</v>
      </c>
      <c r="B74" s="70"/>
      <c r="C74" s="15"/>
      <c r="D74" s="15"/>
      <c r="E74" s="15"/>
      <c r="F74" s="15"/>
      <c r="G74" s="15"/>
      <c r="H74" s="15"/>
      <c r="I74" s="15"/>
      <c r="J74" s="15"/>
      <c r="K74" s="15"/>
      <c r="L74" s="15"/>
      <c r="M74" s="15"/>
      <c r="N74" s="15"/>
      <c r="O74" s="15"/>
      <c r="P74" s="15"/>
      <c r="Q74" s="15"/>
      <c r="R74" s="15"/>
      <c r="S74" s="15"/>
      <c r="T74" s="15"/>
      <c r="U74" s="15"/>
      <c r="V74" s="15"/>
      <c r="W74" s="15"/>
      <c r="X74" s="15"/>
      <c r="Y74" s="15"/>
      <c r="Z74" s="15"/>
      <c r="AA74" s="71"/>
      <c r="AB74" s="639">
        <f>'別添_計画書（病院及び有床診療所）'!AB74</f>
        <v>0</v>
      </c>
      <c r="AC74" s="639"/>
      <c r="AD74" s="639"/>
      <c r="AE74" s="639"/>
      <c r="AF74" s="639"/>
      <c r="AG74" s="127" t="s">
        <v>132</v>
      </c>
    </row>
    <row r="75" spans="1:33" ht="16.149999999999999" customHeight="1">
      <c r="A75" s="1" t="s">
        <v>330</v>
      </c>
      <c r="B75" s="3"/>
      <c r="C75" s="3"/>
      <c r="D75" s="3"/>
      <c r="E75" s="3"/>
      <c r="F75" s="3"/>
      <c r="G75" s="3"/>
      <c r="H75" s="3"/>
      <c r="I75" s="3"/>
      <c r="J75" s="3"/>
      <c r="K75" s="3"/>
      <c r="L75" s="3"/>
      <c r="M75" s="3"/>
      <c r="N75" s="3"/>
      <c r="O75" s="3"/>
      <c r="P75" s="3"/>
      <c r="Q75" s="3"/>
      <c r="R75" s="3"/>
      <c r="S75" s="3"/>
      <c r="T75" s="3"/>
      <c r="U75" s="3"/>
      <c r="V75" s="3"/>
      <c r="W75" s="3"/>
      <c r="X75" s="3"/>
      <c r="Y75" s="3"/>
      <c r="Z75" s="3"/>
      <c r="AA75" s="3"/>
      <c r="AB75" s="605"/>
      <c r="AC75" s="605"/>
      <c r="AD75" s="605"/>
      <c r="AE75" s="605"/>
      <c r="AF75" s="605"/>
      <c r="AG75" s="176" t="s">
        <v>132</v>
      </c>
    </row>
    <row r="76" spans="1:33" ht="16.149999999999999" customHeight="1">
      <c r="A76" s="89" t="s">
        <v>331</v>
      </c>
      <c r="B76" s="6"/>
      <c r="C76" s="6"/>
      <c r="D76" s="6"/>
      <c r="E76" s="6"/>
      <c r="F76" s="6"/>
      <c r="G76" s="6"/>
      <c r="H76" s="6"/>
      <c r="I76" s="6"/>
      <c r="J76" s="6"/>
      <c r="K76" s="6"/>
      <c r="L76" s="6"/>
      <c r="M76" s="6"/>
      <c r="N76" s="6"/>
      <c r="O76" s="6"/>
      <c r="P76" s="6"/>
      <c r="Q76" s="6"/>
      <c r="R76" s="6"/>
      <c r="S76" s="6"/>
      <c r="T76" s="6"/>
      <c r="U76" s="6"/>
      <c r="V76" s="6"/>
      <c r="W76" s="6"/>
      <c r="X76" s="6"/>
      <c r="Y76" s="6"/>
      <c r="Z76" s="6"/>
      <c r="AA76" s="6"/>
      <c r="AB76" s="608">
        <f>AB75-AB74</f>
        <v>0</v>
      </c>
      <c r="AC76" s="608"/>
      <c r="AD76" s="608"/>
      <c r="AE76" s="608"/>
      <c r="AF76" s="608"/>
      <c r="AG76" s="176" t="s">
        <v>132</v>
      </c>
    </row>
    <row r="77" spans="1:33" ht="16.149999999999999" customHeight="1">
      <c r="A77" s="17"/>
      <c r="B77" s="84" t="s">
        <v>332</v>
      </c>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674"/>
      <c r="AC77" s="674"/>
      <c r="AD77" s="674"/>
      <c r="AE77" s="674"/>
      <c r="AF77" s="674"/>
      <c r="AG77" s="131" t="s">
        <v>132</v>
      </c>
    </row>
    <row r="78" spans="1:33" ht="16.149999999999999" customHeight="1" thickBot="1">
      <c r="A78" s="41"/>
      <c r="B78" s="86" t="s">
        <v>333</v>
      </c>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675"/>
      <c r="AC78" s="675"/>
      <c r="AD78" s="675"/>
      <c r="AE78" s="675"/>
      <c r="AF78" s="675"/>
      <c r="AG78" s="131" t="s">
        <v>160</v>
      </c>
    </row>
    <row r="79" spans="1:33" ht="16.350000000000001" customHeight="1" thickTop="1" thickBot="1">
      <c r="A79" s="85"/>
      <c r="B79" s="87" t="s">
        <v>334</v>
      </c>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676">
        <f>IFERROR(AB78/AB74*100,0)</f>
        <v>0</v>
      </c>
      <c r="AC79" s="676"/>
      <c r="AD79" s="676"/>
      <c r="AE79" s="676"/>
      <c r="AF79" s="676"/>
      <c r="AG79" s="132" t="s">
        <v>162</v>
      </c>
    </row>
    <row r="80" spans="1:33" ht="16.350000000000001" customHeight="1"/>
    <row r="81" spans="1:33" ht="16.149999999999999" customHeight="1" thickBot="1">
      <c r="A81" s="2" t="s">
        <v>243</v>
      </c>
      <c r="B81" s="3"/>
      <c r="C81" s="3"/>
      <c r="D81" s="3"/>
      <c r="E81" s="3"/>
      <c r="F81" s="3"/>
      <c r="G81" s="3"/>
      <c r="H81" s="3"/>
      <c r="I81" s="3"/>
      <c r="J81" s="3"/>
      <c r="K81" s="3"/>
      <c r="L81" s="3"/>
      <c r="M81" s="3"/>
      <c r="N81" s="3"/>
      <c r="O81" s="3"/>
      <c r="P81" s="3"/>
      <c r="Q81" s="3"/>
      <c r="R81" s="3"/>
      <c r="S81" s="3"/>
      <c r="T81" s="3"/>
      <c r="U81" s="3"/>
      <c r="V81" s="3"/>
      <c r="W81" s="3"/>
      <c r="X81" s="3"/>
      <c r="Y81" s="3"/>
      <c r="Z81" s="3"/>
      <c r="AA81" s="609"/>
      <c r="AB81" s="609"/>
      <c r="AC81" s="609"/>
      <c r="AD81" s="609"/>
      <c r="AE81" s="609"/>
      <c r="AF81" s="609"/>
      <c r="AG81" s="609"/>
    </row>
    <row r="82" spans="1:33" ht="16.149999999999999" customHeight="1">
      <c r="A82" s="116" t="s">
        <v>335</v>
      </c>
      <c r="B82" s="55"/>
      <c r="C82" s="35"/>
      <c r="D82" s="35"/>
      <c r="E82" s="35"/>
      <c r="F82" s="35"/>
      <c r="G82" s="35"/>
      <c r="H82" s="35"/>
      <c r="I82" s="35"/>
      <c r="J82" s="35"/>
      <c r="K82" s="35"/>
      <c r="L82" s="35"/>
      <c r="M82" s="35"/>
      <c r="N82" s="35"/>
      <c r="O82" s="35"/>
      <c r="P82" s="35"/>
      <c r="Q82" s="35"/>
      <c r="R82" s="35"/>
      <c r="S82" s="35"/>
      <c r="T82" s="35"/>
      <c r="U82" s="35"/>
      <c r="V82" s="35"/>
      <c r="W82" s="35"/>
      <c r="X82" s="35"/>
      <c r="Y82" s="35"/>
      <c r="Z82" s="35"/>
      <c r="AA82" s="72"/>
      <c r="AB82" s="673">
        <f>'別添_計画書（病院及び有床診療所）'!AB82</f>
        <v>0</v>
      </c>
      <c r="AC82" s="673"/>
      <c r="AD82" s="673"/>
      <c r="AE82" s="673"/>
      <c r="AF82" s="673"/>
      <c r="AG82" s="74" t="s">
        <v>154</v>
      </c>
    </row>
    <row r="83" spans="1:33" ht="16.149999999999999" customHeight="1">
      <c r="A83" s="1" t="s">
        <v>336</v>
      </c>
      <c r="B83" s="70"/>
      <c r="C83" s="15"/>
      <c r="D83" s="15"/>
      <c r="E83" s="15"/>
      <c r="F83" s="15"/>
      <c r="G83" s="15"/>
      <c r="H83" s="15"/>
      <c r="I83" s="15"/>
      <c r="J83" s="15"/>
      <c r="K83" s="15"/>
      <c r="L83" s="15"/>
      <c r="M83" s="15"/>
      <c r="N83" s="15"/>
      <c r="O83" s="15"/>
      <c r="P83" s="15"/>
      <c r="Q83" s="15"/>
      <c r="R83" s="15"/>
      <c r="S83" s="15"/>
      <c r="T83" s="15"/>
      <c r="U83" s="15"/>
      <c r="V83" s="15"/>
      <c r="W83" s="15"/>
      <c r="X83" s="15"/>
      <c r="Y83" s="15"/>
      <c r="Z83" s="15"/>
      <c r="AA83" s="71"/>
      <c r="AB83" s="639">
        <f>'別添_計画書（病院及び有床診療所）'!AB83</f>
        <v>0</v>
      </c>
      <c r="AC83" s="639"/>
      <c r="AD83" s="639"/>
      <c r="AE83" s="639"/>
      <c r="AF83" s="639"/>
      <c r="AG83" s="127" t="s">
        <v>132</v>
      </c>
    </row>
    <row r="84" spans="1:33" ht="16.149999999999999" customHeight="1">
      <c r="A84" s="1" t="s">
        <v>337</v>
      </c>
      <c r="B84" s="3"/>
      <c r="C84" s="3"/>
      <c r="D84" s="3"/>
      <c r="E84" s="3"/>
      <c r="F84" s="3"/>
      <c r="G84" s="3"/>
      <c r="H84" s="3"/>
      <c r="I84" s="3"/>
      <c r="J84" s="3"/>
      <c r="K84" s="3"/>
      <c r="L84" s="3"/>
      <c r="M84" s="3"/>
      <c r="N84" s="3"/>
      <c r="O84" s="3"/>
      <c r="P84" s="3"/>
      <c r="Q84" s="3"/>
      <c r="R84" s="3"/>
      <c r="S84" s="3"/>
      <c r="T84" s="3"/>
      <c r="U84" s="3"/>
      <c r="V84" s="3"/>
      <c r="W84" s="3"/>
      <c r="X84" s="3"/>
      <c r="Y84" s="3"/>
      <c r="Z84" s="3"/>
      <c r="AA84" s="3"/>
      <c r="AB84" s="605"/>
      <c r="AC84" s="605"/>
      <c r="AD84" s="605"/>
      <c r="AE84" s="605"/>
      <c r="AF84" s="605"/>
      <c r="AG84" s="176" t="s">
        <v>132</v>
      </c>
    </row>
    <row r="85" spans="1:33" ht="16.149999999999999" customHeight="1">
      <c r="A85" s="89" t="s">
        <v>338</v>
      </c>
      <c r="B85" s="6"/>
      <c r="C85" s="6"/>
      <c r="D85" s="6"/>
      <c r="E85" s="6"/>
      <c r="F85" s="6"/>
      <c r="G85" s="6"/>
      <c r="H85" s="6"/>
      <c r="I85" s="6"/>
      <c r="J85" s="6"/>
      <c r="K85" s="6"/>
      <c r="L85" s="6"/>
      <c r="M85" s="6"/>
      <c r="N85" s="6"/>
      <c r="O85" s="6"/>
      <c r="P85" s="6"/>
      <c r="Q85" s="6"/>
      <c r="R85" s="6"/>
      <c r="S85" s="6"/>
      <c r="T85" s="6"/>
      <c r="U85" s="6"/>
      <c r="V85" s="6"/>
      <c r="W85" s="6"/>
      <c r="X85" s="6"/>
      <c r="Y85" s="6"/>
      <c r="Z85" s="6"/>
      <c r="AA85" s="6"/>
      <c r="AB85" s="608">
        <f>AB84-AB83</f>
        <v>0</v>
      </c>
      <c r="AC85" s="608"/>
      <c r="AD85" s="608"/>
      <c r="AE85" s="608"/>
      <c r="AF85" s="608"/>
      <c r="AG85" s="176" t="s">
        <v>132</v>
      </c>
    </row>
    <row r="86" spans="1:33" ht="16.149999999999999" customHeight="1">
      <c r="A86" s="17"/>
      <c r="B86" s="84" t="s">
        <v>339</v>
      </c>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674"/>
      <c r="AC86" s="674"/>
      <c r="AD86" s="674"/>
      <c r="AE86" s="674"/>
      <c r="AF86" s="674"/>
      <c r="AG86" s="131" t="s">
        <v>132</v>
      </c>
    </row>
    <row r="87" spans="1:33" ht="16.149999999999999" customHeight="1" thickBot="1">
      <c r="A87" s="41"/>
      <c r="B87" s="86" t="s">
        <v>340</v>
      </c>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675"/>
      <c r="AC87" s="675"/>
      <c r="AD87" s="675"/>
      <c r="AE87" s="675"/>
      <c r="AF87" s="675"/>
      <c r="AG87" s="131" t="s">
        <v>160</v>
      </c>
    </row>
    <row r="88" spans="1:33" ht="16.350000000000001" customHeight="1" thickTop="1" thickBot="1">
      <c r="A88" s="85"/>
      <c r="B88" s="87" t="s">
        <v>341</v>
      </c>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676">
        <f>IFERROR(AB87/AB83*100,0)</f>
        <v>0</v>
      </c>
      <c r="AC88" s="676"/>
      <c r="AD88" s="676"/>
      <c r="AE88" s="676"/>
      <c r="AF88" s="676"/>
      <c r="AG88" s="132" t="s">
        <v>162</v>
      </c>
    </row>
    <row r="89" spans="1:33" ht="16.350000000000001" customHeight="1"/>
    <row r="90" spans="1:33" ht="16.149999999999999" customHeight="1" thickBot="1">
      <c r="A90" s="2" t="s">
        <v>244</v>
      </c>
      <c r="B90" s="3"/>
      <c r="C90" s="3"/>
      <c r="D90" s="3"/>
      <c r="E90" s="3"/>
      <c r="F90" s="3"/>
      <c r="G90" s="3"/>
      <c r="H90" s="3"/>
      <c r="I90" s="3"/>
      <c r="J90" s="3"/>
      <c r="K90" s="3"/>
      <c r="L90" s="3"/>
      <c r="M90" s="3"/>
      <c r="N90" s="3"/>
      <c r="O90" s="3"/>
      <c r="P90" s="3"/>
      <c r="Q90" s="3"/>
      <c r="R90" s="3"/>
      <c r="S90" s="3"/>
      <c r="T90" s="3"/>
      <c r="U90" s="3"/>
      <c r="V90" s="3"/>
      <c r="W90" s="3"/>
      <c r="X90" s="3"/>
      <c r="Y90" s="3"/>
      <c r="Z90" s="3"/>
      <c r="AA90" s="609"/>
      <c r="AB90" s="609"/>
      <c r="AC90" s="609"/>
      <c r="AD90" s="609"/>
      <c r="AE90" s="609"/>
      <c r="AF90" s="609"/>
      <c r="AG90" s="609"/>
    </row>
    <row r="91" spans="1:33" ht="16.149999999999999" customHeight="1">
      <c r="A91" s="116" t="s">
        <v>342</v>
      </c>
      <c r="B91" s="55"/>
      <c r="C91" s="35"/>
      <c r="D91" s="35"/>
      <c r="E91" s="35"/>
      <c r="F91" s="35"/>
      <c r="G91" s="35"/>
      <c r="H91" s="35"/>
      <c r="I91" s="35"/>
      <c r="J91" s="35"/>
      <c r="K91" s="35"/>
      <c r="L91" s="35"/>
      <c r="M91" s="35"/>
      <c r="N91" s="35"/>
      <c r="O91" s="35"/>
      <c r="P91" s="35"/>
      <c r="Q91" s="35"/>
      <c r="R91" s="35"/>
      <c r="S91" s="35"/>
      <c r="T91" s="35"/>
      <c r="U91" s="35"/>
      <c r="V91" s="35"/>
      <c r="W91" s="35"/>
      <c r="X91" s="35"/>
      <c r="Y91" s="35"/>
      <c r="Z91" s="35"/>
      <c r="AA91" s="72"/>
      <c r="AB91" s="673">
        <f>'別添_計画書（病院及び有床診療所）'!AB91</f>
        <v>0</v>
      </c>
      <c r="AC91" s="673"/>
      <c r="AD91" s="673"/>
      <c r="AE91" s="673"/>
      <c r="AF91" s="673"/>
      <c r="AG91" s="74" t="s">
        <v>154</v>
      </c>
    </row>
    <row r="92" spans="1:33" ht="16.149999999999999" customHeight="1">
      <c r="A92" s="1" t="s">
        <v>343</v>
      </c>
      <c r="B92" s="70"/>
      <c r="C92" s="15"/>
      <c r="D92" s="15"/>
      <c r="E92" s="15"/>
      <c r="F92" s="15"/>
      <c r="G92" s="15"/>
      <c r="H92" s="15"/>
      <c r="I92" s="15"/>
      <c r="J92" s="15"/>
      <c r="K92" s="15"/>
      <c r="L92" s="15"/>
      <c r="M92" s="15"/>
      <c r="N92" s="15"/>
      <c r="O92" s="15"/>
      <c r="P92" s="15"/>
      <c r="Q92" s="15"/>
      <c r="R92" s="15"/>
      <c r="S92" s="15"/>
      <c r="T92" s="15"/>
      <c r="U92" s="15"/>
      <c r="V92" s="15"/>
      <c r="W92" s="15"/>
      <c r="X92" s="15"/>
      <c r="Y92" s="15"/>
      <c r="Z92" s="15"/>
      <c r="AA92" s="71"/>
      <c r="AB92" s="639">
        <f>'別添_計画書（病院及び有床診療所）'!AB92</f>
        <v>0</v>
      </c>
      <c r="AC92" s="639"/>
      <c r="AD92" s="639"/>
      <c r="AE92" s="639"/>
      <c r="AF92" s="639"/>
      <c r="AG92" s="127" t="s">
        <v>132</v>
      </c>
    </row>
    <row r="93" spans="1:33" ht="16.149999999999999" customHeight="1">
      <c r="A93" s="1" t="s">
        <v>344</v>
      </c>
      <c r="B93" s="3"/>
      <c r="C93" s="3"/>
      <c r="D93" s="3"/>
      <c r="E93" s="3"/>
      <c r="F93" s="3"/>
      <c r="G93" s="3"/>
      <c r="H93" s="3"/>
      <c r="I93" s="3"/>
      <c r="J93" s="3"/>
      <c r="K93" s="3"/>
      <c r="L93" s="3"/>
      <c r="M93" s="3"/>
      <c r="N93" s="3"/>
      <c r="O93" s="3"/>
      <c r="P93" s="3"/>
      <c r="Q93" s="3"/>
      <c r="R93" s="3"/>
      <c r="S93" s="3"/>
      <c r="T93" s="3"/>
      <c r="U93" s="3"/>
      <c r="V93" s="3"/>
      <c r="W93" s="3"/>
      <c r="X93" s="3"/>
      <c r="Y93" s="3"/>
      <c r="Z93" s="3"/>
      <c r="AA93" s="3"/>
      <c r="AB93" s="605"/>
      <c r="AC93" s="605"/>
      <c r="AD93" s="605"/>
      <c r="AE93" s="605"/>
      <c r="AF93" s="605"/>
      <c r="AG93" s="176" t="s">
        <v>132</v>
      </c>
    </row>
    <row r="94" spans="1:33" ht="16.149999999999999" customHeight="1">
      <c r="A94" s="89" t="s">
        <v>345</v>
      </c>
      <c r="B94" s="6"/>
      <c r="C94" s="6"/>
      <c r="D94" s="6"/>
      <c r="E94" s="6"/>
      <c r="F94" s="6"/>
      <c r="G94" s="6"/>
      <c r="H94" s="6"/>
      <c r="I94" s="6"/>
      <c r="J94" s="6"/>
      <c r="K94" s="6"/>
      <c r="L94" s="6"/>
      <c r="M94" s="6"/>
      <c r="N94" s="6"/>
      <c r="O94" s="6"/>
      <c r="P94" s="6"/>
      <c r="Q94" s="6"/>
      <c r="R94" s="6"/>
      <c r="S94" s="6"/>
      <c r="T94" s="6"/>
      <c r="U94" s="6"/>
      <c r="V94" s="6"/>
      <c r="W94" s="6"/>
      <c r="X94" s="6"/>
      <c r="Y94" s="6"/>
      <c r="Z94" s="6"/>
      <c r="AA94" s="6"/>
      <c r="AB94" s="608">
        <f>AB93-AB92</f>
        <v>0</v>
      </c>
      <c r="AC94" s="608"/>
      <c r="AD94" s="608"/>
      <c r="AE94" s="608"/>
      <c r="AF94" s="608"/>
      <c r="AG94" s="176" t="s">
        <v>132</v>
      </c>
    </row>
    <row r="95" spans="1:33" ht="16.149999999999999" customHeight="1">
      <c r="A95" s="17"/>
      <c r="B95" s="84" t="s">
        <v>346</v>
      </c>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674"/>
      <c r="AC95" s="674"/>
      <c r="AD95" s="674"/>
      <c r="AE95" s="674"/>
      <c r="AF95" s="674"/>
      <c r="AG95" s="131" t="s">
        <v>132</v>
      </c>
    </row>
    <row r="96" spans="1:33" ht="16.350000000000001" customHeight="1" thickBot="1">
      <c r="A96" s="41"/>
      <c r="B96" s="86" t="s">
        <v>347</v>
      </c>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675"/>
      <c r="AC96" s="675"/>
      <c r="AD96" s="675"/>
      <c r="AE96" s="675"/>
      <c r="AF96" s="675"/>
      <c r="AG96" s="131" t="s">
        <v>160</v>
      </c>
    </row>
    <row r="97" spans="1:35" ht="16.350000000000001" customHeight="1" thickTop="1" thickBot="1">
      <c r="A97" s="85"/>
      <c r="B97" s="87" t="s">
        <v>348</v>
      </c>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676">
        <f>IFERROR(AB96/AB92*100,0)</f>
        <v>0</v>
      </c>
      <c r="AC97" s="676"/>
      <c r="AD97" s="676"/>
      <c r="AE97" s="676"/>
      <c r="AF97" s="676"/>
      <c r="AG97" s="132" t="s">
        <v>162</v>
      </c>
    </row>
    <row r="98" spans="1:35" ht="16.350000000000001" customHeight="1">
      <c r="AG98" s="29"/>
    </row>
    <row r="99" spans="1:35" ht="16.350000000000001" customHeight="1" thickBot="1">
      <c r="A99" s="671" t="s">
        <v>349</v>
      </c>
      <c r="B99" s="671"/>
      <c r="C99" s="671"/>
      <c r="D99" s="671"/>
      <c r="E99" s="671"/>
      <c r="F99" s="671"/>
      <c r="G99" s="671"/>
      <c r="H99" s="671"/>
      <c r="I99" s="671"/>
      <c r="J99" s="671"/>
      <c r="K99" s="671"/>
      <c r="L99" s="671"/>
      <c r="M99" s="671"/>
      <c r="N99" s="671"/>
      <c r="O99" s="671"/>
      <c r="P99" s="671"/>
      <c r="Q99" s="671"/>
      <c r="R99" s="671"/>
      <c r="S99" s="671"/>
      <c r="T99" s="671"/>
      <c r="U99" s="671"/>
      <c r="V99" s="671"/>
      <c r="W99" s="671"/>
      <c r="X99" s="671"/>
      <c r="Y99" s="671"/>
      <c r="Z99" s="671"/>
      <c r="AA99" s="671"/>
      <c r="AB99" s="671"/>
      <c r="AC99" s="671"/>
      <c r="AD99" s="671"/>
      <c r="AE99" s="671"/>
      <c r="AF99" s="671"/>
      <c r="AG99" s="671"/>
      <c r="AH99" s="191"/>
      <c r="AI99" s="191"/>
    </row>
    <row r="100" spans="1:35" ht="16.350000000000001" customHeight="1">
      <c r="A100" s="169" t="s">
        <v>350</v>
      </c>
      <c r="B100" s="5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72"/>
      <c r="AB100" s="673">
        <f>'別添_計画書（病院及び有床診療所）'!AB100</f>
        <v>0</v>
      </c>
      <c r="AC100" s="673"/>
      <c r="AD100" s="673"/>
      <c r="AE100" s="673"/>
      <c r="AF100" s="673"/>
      <c r="AG100" s="74" t="s">
        <v>154</v>
      </c>
      <c r="AH100" s="181"/>
      <c r="AI100" s="181"/>
    </row>
    <row r="101" spans="1:35" ht="16.350000000000001" customHeight="1">
      <c r="A101" s="168" t="s">
        <v>351</v>
      </c>
      <c r="B101" s="70"/>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71"/>
      <c r="AB101" s="639">
        <f>'別添_計画書（病院及び有床診療所）'!AB101</f>
        <v>0</v>
      </c>
      <c r="AC101" s="639"/>
      <c r="AD101" s="639"/>
      <c r="AE101" s="639"/>
      <c r="AF101" s="639"/>
      <c r="AG101" s="127" t="s">
        <v>132</v>
      </c>
    </row>
    <row r="102" spans="1:35" ht="16.350000000000001" customHeight="1">
      <c r="A102" s="1" t="s">
        <v>352</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605"/>
      <c r="AC102" s="605"/>
      <c r="AD102" s="605"/>
      <c r="AE102" s="605"/>
      <c r="AF102" s="605"/>
      <c r="AG102" s="176" t="s">
        <v>132</v>
      </c>
    </row>
    <row r="103" spans="1:35" ht="16.350000000000001" customHeight="1">
      <c r="A103" s="170" t="s">
        <v>353</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08">
        <f>AB102-AB101</f>
        <v>0</v>
      </c>
      <c r="AC103" s="608"/>
      <c r="AD103" s="608"/>
      <c r="AE103" s="608"/>
      <c r="AF103" s="608"/>
      <c r="AG103" s="176" t="s">
        <v>132</v>
      </c>
    </row>
    <row r="104" spans="1:35" ht="16.350000000000001" customHeight="1">
      <c r="A104" s="17"/>
      <c r="B104" s="84" t="s">
        <v>354</v>
      </c>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674"/>
      <c r="AC104" s="674"/>
      <c r="AD104" s="674"/>
      <c r="AE104" s="674"/>
      <c r="AF104" s="674"/>
      <c r="AG104" s="131" t="s">
        <v>132</v>
      </c>
    </row>
    <row r="105" spans="1:35" ht="16.350000000000001" customHeight="1" thickBot="1">
      <c r="A105" s="41"/>
      <c r="B105" s="171" t="s">
        <v>355</v>
      </c>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675"/>
      <c r="AC105" s="675"/>
      <c r="AD105" s="675"/>
      <c r="AE105" s="675"/>
      <c r="AF105" s="675"/>
      <c r="AG105" s="131" t="s">
        <v>160</v>
      </c>
    </row>
    <row r="106" spans="1:35" ht="16.350000000000001" customHeight="1" thickTop="1" thickBot="1">
      <c r="A106" s="85"/>
      <c r="B106" s="172" t="s">
        <v>356</v>
      </c>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676">
        <f>IFERROR(AB105/AB101*100,0)</f>
        <v>0</v>
      </c>
      <c r="AC106" s="676"/>
      <c r="AD106" s="676"/>
      <c r="AE106" s="676"/>
      <c r="AF106" s="676"/>
      <c r="AG106" s="132" t="s">
        <v>162</v>
      </c>
    </row>
    <row r="107" spans="1:35" ht="16.350000000000001" customHeight="1">
      <c r="AG107" s="29"/>
    </row>
    <row r="108" spans="1:35" ht="16.149999999999999" customHeight="1" thickBot="1">
      <c r="A108" s="2" t="s">
        <v>357</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609"/>
      <c r="AB108" s="609"/>
      <c r="AC108" s="609"/>
      <c r="AD108" s="609"/>
      <c r="AE108" s="609"/>
      <c r="AF108" s="609"/>
      <c r="AG108" s="609"/>
    </row>
    <row r="109" spans="1:35" ht="16.149999999999999" customHeight="1">
      <c r="A109" s="169" t="s">
        <v>358</v>
      </c>
      <c r="B109" s="5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72"/>
      <c r="AB109" s="673">
        <f>'別添_計画書（病院及び有床診療所）'!AB109</f>
        <v>0</v>
      </c>
      <c r="AC109" s="673"/>
      <c r="AD109" s="673"/>
      <c r="AE109" s="673"/>
      <c r="AF109" s="673"/>
      <c r="AG109" s="74" t="s">
        <v>154</v>
      </c>
    </row>
    <row r="110" spans="1:35" ht="16.149999999999999" customHeight="1">
      <c r="A110" s="168" t="s">
        <v>359</v>
      </c>
      <c r="B110" s="70"/>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71"/>
      <c r="AB110" s="639">
        <f>'別添_計画書（病院及び有床診療所）'!AB110</f>
        <v>0</v>
      </c>
      <c r="AC110" s="639"/>
      <c r="AD110" s="639"/>
      <c r="AE110" s="639"/>
      <c r="AF110" s="639"/>
      <c r="AG110" s="127" t="s">
        <v>132</v>
      </c>
    </row>
    <row r="111" spans="1:35" ht="16.149999999999999" customHeight="1">
      <c r="A111" s="1" t="s">
        <v>360</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605"/>
      <c r="AC111" s="605"/>
      <c r="AD111" s="605"/>
      <c r="AE111" s="605"/>
      <c r="AF111" s="605"/>
      <c r="AG111" s="176" t="s">
        <v>132</v>
      </c>
    </row>
    <row r="112" spans="1:35" ht="16.149999999999999" customHeight="1">
      <c r="A112" s="170" t="s">
        <v>361</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08">
        <f>AB111-AB110</f>
        <v>0</v>
      </c>
      <c r="AC112" s="608"/>
      <c r="AD112" s="608"/>
      <c r="AE112" s="608"/>
      <c r="AF112" s="608"/>
      <c r="AG112" s="176" t="s">
        <v>132</v>
      </c>
    </row>
    <row r="113" spans="1:35" ht="16.149999999999999" customHeight="1">
      <c r="A113" s="17"/>
      <c r="B113" s="84" t="s">
        <v>362</v>
      </c>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674"/>
      <c r="AC113" s="674"/>
      <c r="AD113" s="674"/>
      <c r="AE113" s="674"/>
      <c r="AF113" s="674"/>
      <c r="AG113" s="131" t="s">
        <v>132</v>
      </c>
    </row>
    <row r="114" spans="1:35" ht="16.149999999999999" customHeight="1" thickBot="1">
      <c r="A114" s="41"/>
      <c r="B114" s="171" t="s">
        <v>363</v>
      </c>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675"/>
      <c r="AC114" s="675"/>
      <c r="AD114" s="675"/>
      <c r="AE114" s="675"/>
      <c r="AF114" s="675"/>
      <c r="AG114" s="131" t="s">
        <v>160</v>
      </c>
    </row>
    <row r="115" spans="1:35" ht="16.350000000000001" customHeight="1" thickTop="1" thickBot="1">
      <c r="A115" s="85"/>
      <c r="B115" s="172" t="s">
        <v>364</v>
      </c>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676">
        <f>IFERROR(AB114/AB110*100,0)</f>
        <v>0</v>
      </c>
      <c r="AC115" s="676"/>
      <c r="AD115" s="676"/>
      <c r="AE115" s="676"/>
      <c r="AF115" s="676"/>
      <c r="AG115" s="132" t="s">
        <v>162</v>
      </c>
    </row>
    <row r="116" spans="1:35" ht="16.350000000000001" customHeight="1"/>
    <row r="117" spans="1:35" ht="16.350000000000001" customHeight="1">
      <c r="A117" s="64" t="s">
        <v>203</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row>
    <row r="118" spans="1:35" ht="16.149999999999999" customHeight="1" thickBot="1">
      <c r="A118" s="62" t="s">
        <v>365</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11"/>
      <c r="AB118" s="611"/>
      <c r="AC118" s="611"/>
      <c r="AD118" s="611"/>
      <c r="AE118" s="611"/>
      <c r="AF118" s="611"/>
      <c r="AG118" s="611"/>
      <c r="AH118" s="191"/>
      <c r="AI118" s="191"/>
    </row>
    <row r="119" spans="1:35" ht="16.149999999999999" customHeight="1">
      <c r="A119" s="115" t="s">
        <v>366</v>
      </c>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75"/>
      <c r="AB119" s="673">
        <f>'別添_計画書（病院及び有床診療所）'!AB119</f>
        <v>0</v>
      </c>
      <c r="AC119" s="673"/>
      <c r="AD119" s="673"/>
      <c r="AE119" s="673"/>
      <c r="AF119" s="673"/>
      <c r="AG119" s="77" t="s">
        <v>154</v>
      </c>
      <c r="AH119" s="181"/>
      <c r="AI119" s="181"/>
    </row>
    <row r="120" spans="1:35" ht="16.149999999999999" customHeight="1">
      <c r="A120" s="104" t="s">
        <v>367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6"/>
      <c r="AB120" s="639">
        <f>'別添_計画書（病院及び有床診療所）'!AB120</f>
        <v>0</v>
      </c>
      <c r="AC120" s="639"/>
      <c r="AD120" s="639"/>
      <c r="AE120" s="639"/>
      <c r="AF120" s="639"/>
      <c r="AG120" s="121" t="s">
        <v>132</v>
      </c>
      <c r="AH120" s="181"/>
      <c r="AI120" s="181"/>
    </row>
    <row r="121" spans="1:35" ht="16.149999999999999" customHeight="1">
      <c r="A121" s="104" t="s">
        <v>368</v>
      </c>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76"/>
      <c r="AB121" s="639">
        <f>'別添_計画書（病院及び有床診療所）'!AB121</f>
        <v>0</v>
      </c>
      <c r="AC121" s="639"/>
      <c r="AD121" s="639"/>
      <c r="AE121" s="639"/>
      <c r="AF121" s="639"/>
      <c r="AG121" s="121" t="s">
        <v>132</v>
      </c>
    </row>
    <row r="122" spans="1:35" ht="16.149999999999999" customHeight="1">
      <c r="A122" s="104" t="s">
        <v>369</v>
      </c>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13"/>
      <c r="AC122" s="613"/>
      <c r="AD122" s="613"/>
      <c r="AE122" s="613"/>
      <c r="AF122" s="613"/>
      <c r="AG122" s="134" t="s">
        <v>132</v>
      </c>
    </row>
    <row r="123" spans="1:35" ht="16.149999999999999" customHeight="1">
      <c r="A123" s="104" t="s">
        <v>370</v>
      </c>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10"/>
      <c r="AC123" s="610"/>
      <c r="AD123" s="610"/>
      <c r="AE123" s="610"/>
      <c r="AF123" s="610"/>
      <c r="AG123" s="134" t="s">
        <v>132</v>
      </c>
    </row>
    <row r="124" spans="1:35" ht="16.149999999999999" customHeight="1">
      <c r="A124" s="108" t="s">
        <v>261</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14">
        <f>AB122-AB120</f>
        <v>0</v>
      </c>
      <c r="AC124" s="614"/>
      <c r="AD124" s="614"/>
      <c r="AE124" s="614"/>
      <c r="AF124" s="614"/>
      <c r="AG124" s="134" t="s">
        <v>132</v>
      </c>
    </row>
    <row r="125" spans="1:35" ht="16.149999999999999" customHeight="1">
      <c r="A125" s="108" t="s">
        <v>371</v>
      </c>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14">
        <f>AB123-AB121</f>
        <v>0</v>
      </c>
      <c r="AC125" s="614"/>
      <c r="AD125" s="614"/>
      <c r="AE125" s="614"/>
      <c r="AF125" s="614"/>
      <c r="AG125" s="134" t="s">
        <v>132</v>
      </c>
    </row>
    <row r="126" spans="1:35" ht="16.149999999999999" customHeight="1">
      <c r="A126" s="90"/>
      <c r="B126" s="91" t="s">
        <v>372</v>
      </c>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610"/>
      <c r="AC126" s="610"/>
      <c r="AD126" s="610"/>
      <c r="AE126" s="610"/>
      <c r="AF126" s="610"/>
      <c r="AG126" s="137" t="s">
        <v>132</v>
      </c>
    </row>
    <row r="127" spans="1:35" ht="16.149999999999999" customHeight="1" thickBot="1">
      <c r="A127" s="92"/>
      <c r="B127" s="110" t="s">
        <v>373</v>
      </c>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615"/>
      <c r="AC127" s="615"/>
      <c r="AD127" s="615"/>
      <c r="AE127" s="615"/>
      <c r="AF127" s="615"/>
      <c r="AG127" s="137" t="s">
        <v>160</v>
      </c>
    </row>
    <row r="128" spans="1:35" ht="16.350000000000001" customHeight="1" thickTop="1" thickBot="1">
      <c r="A128" s="93"/>
      <c r="B128" s="111" t="s">
        <v>374</v>
      </c>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672">
        <f>IFERROR(AB127/AB121*100,0)</f>
        <v>0</v>
      </c>
      <c r="AC128" s="672"/>
      <c r="AD128" s="672"/>
      <c r="AE128" s="672"/>
      <c r="AF128" s="672"/>
      <c r="AG128" s="138" t="s">
        <v>162</v>
      </c>
    </row>
    <row r="129" spans="1:35" ht="16.350000000000001" customHeight="1">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row>
    <row r="130" spans="1:35" ht="16.149999999999999" customHeight="1" thickBot="1">
      <c r="A130" s="62" t="s">
        <v>375</v>
      </c>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11"/>
      <c r="AB130" s="611"/>
      <c r="AC130" s="611"/>
      <c r="AD130" s="611"/>
      <c r="AE130" s="611"/>
      <c r="AF130" s="611"/>
      <c r="AG130" s="611"/>
      <c r="AH130" s="191"/>
      <c r="AI130" s="191"/>
    </row>
    <row r="131" spans="1:35" ht="16.149999999999999" customHeight="1">
      <c r="A131" s="115" t="s">
        <v>376</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75"/>
      <c r="AB131" s="673">
        <f>'別添_計画書（病院及び有床診療所）'!AB131</f>
        <v>0</v>
      </c>
      <c r="AC131" s="673"/>
      <c r="AD131" s="673"/>
      <c r="AE131" s="673"/>
      <c r="AF131" s="673"/>
      <c r="AG131" s="77" t="s">
        <v>154</v>
      </c>
      <c r="AH131" s="181"/>
      <c r="AI131" s="181"/>
    </row>
    <row r="132" spans="1:35" ht="16.149999999999999" customHeight="1">
      <c r="A132" s="104" t="s">
        <v>377</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6"/>
      <c r="AB132" s="639">
        <f>'別添_計画書（病院及び有床診療所）'!AB132</f>
        <v>0</v>
      </c>
      <c r="AC132" s="639"/>
      <c r="AD132" s="639"/>
      <c r="AE132" s="639"/>
      <c r="AF132" s="639"/>
      <c r="AG132" s="121" t="s">
        <v>132</v>
      </c>
      <c r="AH132" s="181"/>
      <c r="AI132" s="181"/>
    </row>
    <row r="133" spans="1:35" ht="16.149999999999999" customHeight="1">
      <c r="A133" s="104" t="s">
        <v>378</v>
      </c>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76"/>
      <c r="AB133" s="639">
        <f>'別添_計画書（病院及び有床診療所）'!AB133</f>
        <v>0</v>
      </c>
      <c r="AC133" s="639"/>
      <c r="AD133" s="639"/>
      <c r="AE133" s="639"/>
      <c r="AF133" s="639"/>
      <c r="AG133" s="67" t="s">
        <v>132</v>
      </c>
    </row>
    <row r="134" spans="1:35" ht="16.149999999999999" customHeight="1">
      <c r="A134" s="104" t="s">
        <v>379</v>
      </c>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13"/>
      <c r="AC134" s="613"/>
      <c r="AD134" s="613"/>
      <c r="AE134" s="613"/>
      <c r="AF134" s="613"/>
      <c r="AG134" s="69" t="s">
        <v>132</v>
      </c>
    </row>
    <row r="135" spans="1:35" ht="16.149999999999999" customHeight="1">
      <c r="A135" s="104" t="s">
        <v>380</v>
      </c>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10"/>
      <c r="AC135" s="610"/>
      <c r="AD135" s="610"/>
      <c r="AE135" s="610"/>
      <c r="AF135" s="610"/>
      <c r="AG135" s="69" t="s">
        <v>132</v>
      </c>
    </row>
    <row r="136" spans="1:35" ht="16.149999999999999" customHeight="1">
      <c r="A136" s="108" t="s">
        <v>381</v>
      </c>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14">
        <f>AB134-AB132</f>
        <v>0</v>
      </c>
      <c r="AC136" s="614"/>
      <c r="AD136" s="614"/>
      <c r="AE136" s="614"/>
      <c r="AF136" s="614"/>
      <c r="AG136" s="69" t="s">
        <v>132</v>
      </c>
    </row>
    <row r="137" spans="1:35" ht="16.149999999999999" customHeight="1">
      <c r="A137" s="108" t="s">
        <v>382</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14">
        <f>AB135-AB133</f>
        <v>0</v>
      </c>
      <c r="AC137" s="614"/>
      <c r="AD137" s="614"/>
      <c r="AE137" s="614"/>
      <c r="AF137" s="614"/>
      <c r="AG137" s="69" t="s">
        <v>132</v>
      </c>
    </row>
    <row r="138" spans="1:35" ht="16.149999999999999" customHeight="1">
      <c r="A138" s="90"/>
      <c r="B138" s="91" t="s">
        <v>383</v>
      </c>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610"/>
      <c r="AC138" s="610"/>
      <c r="AD138" s="610"/>
      <c r="AE138" s="610"/>
      <c r="AF138" s="610"/>
      <c r="AG138" s="135" t="s">
        <v>132</v>
      </c>
    </row>
    <row r="139" spans="1:35" ht="16.149999999999999" customHeight="1" thickBot="1">
      <c r="A139" s="92"/>
      <c r="B139" s="110" t="s">
        <v>384</v>
      </c>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615"/>
      <c r="AC139" s="615"/>
      <c r="AD139" s="615"/>
      <c r="AE139" s="615"/>
      <c r="AF139" s="615"/>
      <c r="AG139" s="135" t="s">
        <v>160</v>
      </c>
    </row>
    <row r="140" spans="1:35" ht="16.350000000000001" customHeight="1" thickTop="1" thickBot="1">
      <c r="A140" s="93"/>
      <c r="B140" s="111" t="s">
        <v>385</v>
      </c>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672">
        <f>IFERROR(AB139/AB133*100,0)</f>
        <v>0</v>
      </c>
      <c r="AC140" s="672"/>
      <c r="AD140" s="672"/>
      <c r="AE140" s="672"/>
      <c r="AF140" s="672"/>
      <c r="AG140" s="136" t="s">
        <v>162</v>
      </c>
    </row>
    <row r="141" spans="1:35" ht="4.1500000000000004"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5" ht="14.45" customHeight="1">
      <c r="A143" s="3" t="s">
        <v>386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4">
      <c r="A145" s="3"/>
      <c r="B145" s="3"/>
      <c r="C145" s="3"/>
      <c r="D145" s="3" t="s">
        <v>15</v>
      </c>
      <c r="E145" s="3"/>
      <c r="F145" s="620"/>
      <c r="G145" s="620"/>
      <c r="H145" s="3" t="s">
        <v>16</v>
      </c>
      <c r="I145" s="620"/>
      <c r="J145" s="620"/>
      <c r="K145" s="3" t="s">
        <v>126</v>
      </c>
      <c r="L145" s="620"/>
      <c r="M145" s="620"/>
      <c r="N145" s="3" t="s">
        <v>18</v>
      </c>
      <c r="O145" s="3"/>
      <c r="P145" s="3"/>
      <c r="Q145" s="3" t="s">
        <v>387</v>
      </c>
      <c r="R145" s="3"/>
      <c r="S145" s="3"/>
      <c r="T145" s="3"/>
      <c r="U145" s="621"/>
      <c r="V145" s="621"/>
      <c r="W145" s="621"/>
      <c r="X145" s="621"/>
      <c r="Y145" s="621"/>
      <c r="Z145" s="621"/>
      <c r="AA145" s="621"/>
      <c r="AB145" s="621"/>
      <c r="AC145" s="621"/>
      <c r="AD145" s="621"/>
      <c r="AE145" s="621"/>
      <c r="AF145" s="621"/>
      <c r="AG145" s="3"/>
    </row>
    <row r="146" spans="1:34" ht="10.9" customHeight="1">
      <c r="A146" s="3"/>
      <c r="B146" s="3"/>
      <c r="C146" s="3"/>
      <c r="D146" s="3"/>
      <c r="E146" s="3"/>
      <c r="F146" s="20"/>
      <c r="G146" s="20"/>
      <c r="H146" s="3"/>
      <c r="I146" s="20"/>
      <c r="J146" s="20"/>
      <c r="K146" s="3"/>
      <c r="L146" s="20"/>
      <c r="M146" s="20"/>
      <c r="N146" s="3"/>
      <c r="O146" s="3"/>
      <c r="P146" s="3"/>
      <c r="Q146" s="3"/>
      <c r="R146" s="3"/>
      <c r="S146" s="3"/>
      <c r="T146" s="3"/>
      <c r="U146" s="20"/>
      <c r="V146" s="20"/>
      <c r="W146" s="20"/>
      <c r="X146" s="20"/>
      <c r="Y146" s="20"/>
      <c r="Z146" s="20"/>
      <c r="AA146" s="20"/>
      <c r="AB146" s="20"/>
      <c r="AC146" s="20"/>
      <c r="AD146" s="20"/>
      <c r="AE146" s="20"/>
      <c r="AF146" s="20"/>
      <c r="AG146" s="3"/>
    </row>
    <row r="147" spans="1:34" ht="16.899999999999999" customHeight="1">
      <c r="A147" s="3" t="s">
        <v>233</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4" ht="15" customHeight="1">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96"/>
    </row>
    <row r="149" spans="1:34" ht="15" customHeight="1">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96"/>
    </row>
    <row r="150" spans="1:34" ht="15" customHeight="1">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96"/>
    </row>
    <row r="151" spans="1:34" ht="15" customHeight="1">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96"/>
    </row>
    <row r="152" spans="1:34"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96"/>
    </row>
    <row r="153" spans="1:34"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96"/>
    </row>
    <row r="154" spans="1:34"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96"/>
    </row>
    <row r="155" spans="1:34"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04"/>
    </row>
    <row r="156" spans="1:34"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98"/>
    </row>
    <row r="157" spans="1:34"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98"/>
    </row>
    <row r="158" spans="1:34"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98"/>
    </row>
    <row r="159" spans="1:34"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5"/>
    </row>
    <row r="160" spans="1:34"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96"/>
    </row>
    <row r="161" spans="1:34"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96"/>
    </row>
    <row r="162" spans="1:34"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96"/>
    </row>
    <row r="163" spans="1:34"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5"/>
    </row>
    <row r="164" spans="1:34"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96"/>
    </row>
    <row r="165" spans="1:34"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row>
    <row r="166" spans="1:34"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row>
    <row r="167" spans="1:34" ht="15" customHeight="1">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02"/>
    </row>
    <row r="168" spans="1:34" ht="15" customHeight="1">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02"/>
    </row>
    <row r="169" spans="1:34" ht="15" customHeight="1">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02"/>
    </row>
    <row r="170" spans="1:34" ht="15" customHeight="1">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02"/>
    </row>
    <row r="171" spans="1:34" ht="15" customHeight="1">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row>
    <row r="172" spans="1:34">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row>
    <row r="173" spans="1:34">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row>
    <row r="174" spans="1:34">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row>
    <row r="175" spans="1:34">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02"/>
    </row>
    <row r="176" spans="1:34">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02"/>
    </row>
    <row r="177" spans="1:33">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row>
    <row r="178" spans="1:33">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02"/>
    </row>
    <row r="179" spans="1:33">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row>
    <row r="180" spans="1:33">
      <c r="A180" s="102"/>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row>
    <row r="181" spans="1:33">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row>
    <row r="182" spans="1:33">
      <c r="A182" s="102"/>
      <c r="B182" s="102"/>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c r="AG182" s="102"/>
    </row>
    <row r="183" spans="1:33">
      <c r="A183" s="102"/>
      <c r="B183" s="102"/>
      <c r="C183" s="102"/>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row>
    <row r="184" spans="1:33">
      <c r="A184" s="102"/>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row>
    <row r="185" spans="1:33">
      <c r="A185" s="102"/>
      <c r="B185" s="102"/>
      <c r="C185" s="102"/>
      <c r="D185" s="102"/>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c r="AA185" s="102"/>
      <c r="AB185" s="102"/>
      <c r="AC185" s="102"/>
      <c r="AD185" s="102"/>
      <c r="AE185" s="102"/>
      <c r="AF185" s="102"/>
      <c r="AG185" s="102"/>
    </row>
    <row r="186" spans="1:33">
      <c r="A186" s="102"/>
      <c r="B186" s="102"/>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c r="AA186" s="102"/>
      <c r="AB186" s="102"/>
      <c r="AC186" s="102"/>
      <c r="AD186" s="102"/>
      <c r="AE186" s="102"/>
      <c r="AF186" s="102"/>
      <c r="AG186" s="102"/>
    </row>
    <row r="187" spans="1:33">
      <c r="A187" s="102"/>
      <c r="B187" s="102"/>
      <c r="C187" s="102"/>
      <c r="D187" s="102"/>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c r="AA187" s="102"/>
      <c r="AB187" s="102"/>
      <c r="AC187" s="102"/>
      <c r="AD187" s="102"/>
      <c r="AE187" s="102"/>
      <c r="AF187" s="102"/>
      <c r="AG187" s="102"/>
    </row>
  </sheetData>
  <sheetProtection algorithmName="SHA-512" hashValue="RfB3MErsdfSp2qOegASr6lXTeC2neR0LEBS8V/N1vI4N76pNmglmSaGTttM50ZGO+nAO9JfBz1+MIryify4TAQ==" saltValue="BxIGNuwQj6s4mhv0oUu1Og==" spinCount="100000" sheet="1" objects="1" scenarios="1"/>
  <mergeCells count="185">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47:AF47"/>
    <mergeCell ref="AB48:AF48"/>
    <mergeCell ref="AB49:AF49"/>
    <mergeCell ref="AB50:AF50"/>
    <mergeCell ref="AB51:AF51"/>
    <mergeCell ref="AB52:AF52"/>
    <mergeCell ref="AC39:AF39"/>
    <mergeCell ref="AC40:AF40"/>
    <mergeCell ref="AB43:AF43"/>
    <mergeCell ref="AB44:AF44"/>
    <mergeCell ref="AB45:AF45"/>
    <mergeCell ref="AB46:AF46"/>
    <mergeCell ref="AB70:AF70"/>
    <mergeCell ref="AA72:AG72"/>
    <mergeCell ref="AB73:AF73"/>
    <mergeCell ref="AB74:AF74"/>
    <mergeCell ref="AB75:AF75"/>
    <mergeCell ref="AB76:AF76"/>
    <mergeCell ref="AB64:AF64"/>
    <mergeCell ref="AB65:AF65"/>
    <mergeCell ref="AB66:AF66"/>
    <mergeCell ref="AB67:AF67"/>
    <mergeCell ref="AB68:AF68"/>
    <mergeCell ref="AB69:AF69"/>
    <mergeCell ref="AB84:AF84"/>
    <mergeCell ref="AB85:AF85"/>
    <mergeCell ref="AB86:AF86"/>
    <mergeCell ref="AB87:AF87"/>
    <mergeCell ref="AB88:AF88"/>
    <mergeCell ref="AA90:AG90"/>
    <mergeCell ref="AB77:AF77"/>
    <mergeCell ref="AB78:AF78"/>
    <mergeCell ref="AB79:AF79"/>
    <mergeCell ref="AA81:AG81"/>
    <mergeCell ref="AB82:AF82"/>
    <mergeCell ref="AB83:AF83"/>
    <mergeCell ref="AB97:AF97"/>
    <mergeCell ref="A99:AG99"/>
    <mergeCell ref="AB100:AF100"/>
    <mergeCell ref="AB101:AF101"/>
    <mergeCell ref="AB102:AF102"/>
    <mergeCell ref="AB103:AF103"/>
    <mergeCell ref="AB91:AF91"/>
    <mergeCell ref="AB92:AF92"/>
    <mergeCell ref="AB93:AF93"/>
    <mergeCell ref="AB94:AF94"/>
    <mergeCell ref="AB95:AF95"/>
    <mergeCell ref="AB96:AF96"/>
    <mergeCell ref="AB111:AF111"/>
    <mergeCell ref="AB112:AF112"/>
    <mergeCell ref="AB113:AF113"/>
    <mergeCell ref="AB114:AF114"/>
    <mergeCell ref="AB115:AF115"/>
    <mergeCell ref="AA118:AG118"/>
    <mergeCell ref="AB104:AF104"/>
    <mergeCell ref="AB105:AF105"/>
    <mergeCell ref="AB106:AF106"/>
    <mergeCell ref="AA108:AG108"/>
    <mergeCell ref="AB109:AF109"/>
    <mergeCell ref="AB110:AF110"/>
    <mergeCell ref="AB125:AF125"/>
    <mergeCell ref="AB126:AF126"/>
    <mergeCell ref="AB127:AF127"/>
    <mergeCell ref="AB128:AF128"/>
    <mergeCell ref="AA130:AG130"/>
    <mergeCell ref="AB131:AF131"/>
    <mergeCell ref="AB119:AF119"/>
    <mergeCell ref="AB120:AF120"/>
    <mergeCell ref="AB121:AF121"/>
    <mergeCell ref="AB122:AF122"/>
    <mergeCell ref="AB123:AF123"/>
    <mergeCell ref="AB124:AF124"/>
    <mergeCell ref="AB138:AF138"/>
    <mergeCell ref="AB139:AF139"/>
    <mergeCell ref="AB140:AF140"/>
    <mergeCell ref="F145:G145"/>
    <mergeCell ref="I145:J145"/>
    <mergeCell ref="L145:M145"/>
    <mergeCell ref="U145:AF145"/>
    <mergeCell ref="AB132:AF132"/>
    <mergeCell ref="AB133:AF133"/>
    <mergeCell ref="AB134:AF134"/>
    <mergeCell ref="AB135:AF135"/>
    <mergeCell ref="AB136:AF136"/>
    <mergeCell ref="AB137:AF137"/>
  </mergeCells>
  <phoneticPr fontId="1"/>
  <conditionalFormatting sqref="AB52:AF52 AA53:AE56 Z57:AD58 AA59:AE61">
    <cfRule type="containsText" dxfId="13" priority="2" operator="containsText" text="問題あり">
      <formula>NOT(ISERROR(SEARCH("問題あり",Z52)))</formula>
    </cfRule>
  </conditionalFormatting>
  <conditionalFormatting sqref="AA62:AE62">
    <cfRule type="containsText" dxfId="12" priority="1" operator="containsText" text="問題あり">
      <formula>NOT(ISERROR(SEARCH("問題あり",AA62)))</formula>
    </cfRule>
  </conditionalFormatting>
  <dataValidations count="2">
    <dataValidation type="list" allowBlank="1" showInputMessage="1" showErrorMessage="1" sqref="R16:S16">
      <formula1>"   ,1,2,3,4,5,6,7,8,9,10,11,12"</formula1>
    </dataValidation>
    <dataValidation type="list" allowBlank="1" showInputMessage="1" showErrorMessage="1" sqref="R19 AA21:AA23">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41" max="32" man="1"/>
    <brk id="9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Option Button 1">
              <controlPr defaultSize="0" autoFill="0" autoLine="0" autoPict="0">
                <anchor moveWithCells="1">
                  <from>
                    <xdr:col>1</xdr:col>
                    <xdr:colOff>180975</xdr:colOff>
                    <xdr:row>7</xdr:row>
                    <xdr:rowOff>171450</xdr:rowOff>
                  </from>
                  <to>
                    <xdr:col>2</xdr:col>
                    <xdr:colOff>276225</xdr:colOff>
                    <xdr:row>9</xdr:row>
                    <xdr:rowOff>19050</xdr:rowOff>
                  </to>
                </anchor>
              </controlPr>
            </control>
          </mc:Choice>
        </mc:AlternateContent>
        <mc:AlternateContent xmlns:mc="http://schemas.openxmlformats.org/markup-compatibility/2006">
          <mc:Choice Requires="x14">
            <control shapeId="53250" r:id="rId5" name="Option Button 2">
              <controlPr defaultSize="0" autoFill="0" autoLine="0" autoPict="0">
                <anchor moveWithCells="1">
                  <from>
                    <xdr:col>1</xdr:col>
                    <xdr:colOff>180975</xdr:colOff>
                    <xdr:row>8</xdr:row>
                    <xdr:rowOff>171450</xdr:rowOff>
                  </from>
                  <to>
                    <xdr:col>2</xdr:col>
                    <xdr:colOff>285750</xdr:colOff>
                    <xdr:row>10</xdr:row>
                    <xdr:rowOff>19050</xdr:rowOff>
                  </to>
                </anchor>
              </controlPr>
            </control>
          </mc:Choice>
        </mc:AlternateContent>
        <mc:AlternateContent xmlns:mc="http://schemas.openxmlformats.org/markup-compatibility/2006">
          <mc:Choice Requires="x14">
            <control shapeId="53253" r:id="rId6" name="Check Box 5">
              <controlPr defaultSize="0" autoFill="0" autoLine="0" autoPict="0">
                <anchor moveWithCells="1">
                  <from>
                    <xdr:col>29</xdr:col>
                    <xdr:colOff>66675</xdr:colOff>
                    <xdr:row>49</xdr:row>
                    <xdr:rowOff>171450</xdr:rowOff>
                  </from>
                  <to>
                    <xdr:col>32</xdr:col>
                    <xdr:colOff>142875</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'リスト（入院）'!$C$4:$C$169</xm:f>
          </x14:formula1>
          <xm:sqref>T22:Z24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AQ181"/>
  <sheetViews>
    <sheetView showGridLines="0" workbookViewId="0"/>
  </sheetViews>
  <sheetFormatPr defaultColWidth="8.75" defaultRowHeight="13.5" outlineLevelCol="1"/>
  <cols>
    <col min="1" max="1" width="4.75" style="4" customWidth="1"/>
    <col min="2" max="2" width="3.375" style="4" customWidth="1"/>
    <col min="3" max="3" width="4.625" style="4" customWidth="1"/>
    <col min="4" max="32" width="3.375" style="4" customWidth="1"/>
    <col min="33" max="33" width="3.375" style="29" customWidth="1"/>
    <col min="34" max="34" width="7" style="177" hidden="1" customWidth="1" outlineLevel="1"/>
    <col min="35" max="40" width="2.75" style="177" hidden="1" customWidth="1" outlineLevel="1"/>
    <col min="41" max="42" width="8.75" style="177" hidden="1" customWidth="1" outlineLevel="1"/>
    <col min="43" max="43" width="8.75" style="4" collapsed="1"/>
    <col min="44" max="16384" width="8.75" style="4"/>
  </cols>
  <sheetData>
    <row r="1" spans="1:33"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c r="A2" s="588" t="s">
        <v>388</v>
      </c>
      <c r="B2" s="588"/>
      <c r="C2" s="588"/>
      <c r="D2" s="588"/>
      <c r="E2" s="588"/>
      <c r="F2" s="588"/>
      <c r="G2" s="588"/>
      <c r="H2" s="588"/>
      <c r="I2" s="588"/>
      <c r="J2" s="588"/>
      <c r="K2" s="588"/>
      <c r="L2" s="588"/>
      <c r="M2" s="588"/>
      <c r="N2" s="588"/>
      <c r="O2" s="588"/>
      <c r="P2" s="588"/>
      <c r="Q2" s="588"/>
      <c r="R2" s="588"/>
      <c r="S2" s="588"/>
      <c r="T2" s="624"/>
      <c r="U2" s="624"/>
      <c r="V2" s="173" t="s">
        <v>118</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c r="A4" s="3"/>
      <c r="B4" s="3"/>
      <c r="C4" s="3"/>
      <c r="D4" s="3"/>
      <c r="E4" s="3"/>
      <c r="F4" s="3"/>
      <c r="G4" s="3"/>
      <c r="H4" s="3"/>
      <c r="I4" s="3"/>
      <c r="J4" s="3"/>
      <c r="K4" s="3"/>
      <c r="L4" s="3"/>
      <c r="M4" s="3"/>
      <c r="N4" s="3"/>
      <c r="O4" s="3"/>
      <c r="P4" s="3"/>
      <c r="Q4" s="3"/>
      <c r="R4" s="3"/>
      <c r="S4" s="591" t="s">
        <v>119</v>
      </c>
      <c r="T4" s="591"/>
      <c r="U4" s="591"/>
      <c r="V4" s="591"/>
      <c r="W4" s="591"/>
      <c r="X4" s="592" t="e">
        <f>IF(#REF!=0,"",#REF!)</f>
        <v>#REF!</v>
      </c>
      <c r="Y4" s="683"/>
      <c r="Z4" s="683"/>
      <c r="AA4" s="683"/>
      <c r="AB4" s="683"/>
      <c r="AC4" s="683"/>
      <c r="AD4" s="683"/>
      <c r="AE4" s="683"/>
      <c r="AF4" s="683"/>
      <c r="AG4" s="693"/>
    </row>
    <row r="5" spans="1:33" ht="16.149999999999999" customHeight="1">
      <c r="A5" s="3"/>
      <c r="B5" s="3"/>
      <c r="C5" s="3"/>
      <c r="D5" s="3"/>
      <c r="E5" s="3"/>
      <c r="F5" s="3"/>
      <c r="G5" s="3"/>
      <c r="H5" s="3"/>
      <c r="I5" s="3"/>
      <c r="J5" s="3"/>
      <c r="K5" s="3"/>
      <c r="L5" s="3"/>
      <c r="M5" s="3"/>
      <c r="N5" s="3"/>
      <c r="O5" s="3"/>
      <c r="P5" s="3"/>
      <c r="Q5" s="3"/>
      <c r="R5" s="3"/>
      <c r="S5" s="3" t="s">
        <v>120</v>
      </c>
      <c r="T5" s="3"/>
      <c r="U5" s="3"/>
      <c r="V5" s="3"/>
      <c r="W5" s="3"/>
      <c r="X5" s="592" t="e">
        <f>IF(#REF!=0,"",#REF!)</f>
        <v>#REF!</v>
      </c>
      <c r="Y5" s="683"/>
      <c r="Z5" s="683"/>
      <c r="AA5" s="683"/>
      <c r="AB5" s="683"/>
      <c r="AC5" s="683"/>
      <c r="AD5" s="683"/>
      <c r="AE5" s="683"/>
      <c r="AF5" s="683"/>
      <c r="AG5" s="693"/>
    </row>
    <row r="6" spans="1:33" ht="16.149999999999999" customHeight="1">
      <c r="A6" s="2" t="s">
        <v>121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c r="A7" s="3" t="s">
        <v>122</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c r="A8" s="3"/>
      <c r="B8" s="697"/>
      <c r="C8" s="698"/>
      <c r="D8" s="668" t="s">
        <v>123</v>
      </c>
      <c r="E8" s="623"/>
      <c r="F8" s="623"/>
      <c r="G8" s="623"/>
      <c r="H8" s="623"/>
      <c r="I8" s="623"/>
      <c r="J8" s="623"/>
      <c r="K8" s="623"/>
      <c r="L8" s="623"/>
      <c r="M8" s="623"/>
      <c r="N8" s="623"/>
      <c r="O8" s="623"/>
      <c r="P8" s="623"/>
      <c r="Q8" s="623"/>
      <c r="R8" s="623"/>
      <c r="S8" s="623"/>
      <c r="T8" s="623"/>
      <c r="U8" s="623"/>
      <c r="V8" s="623"/>
      <c r="W8" s="623"/>
      <c r="X8" s="623"/>
      <c r="Y8" s="623"/>
      <c r="Z8" s="623"/>
      <c r="AA8" s="3"/>
      <c r="AB8" s="3"/>
      <c r="AC8" s="3"/>
      <c r="AD8" s="3"/>
      <c r="AE8" s="3"/>
      <c r="AF8" s="3"/>
      <c r="AG8" s="20"/>
    </row>
    <row r="9" spans="1:33" ht="16.149999999999999" customHeight="1" thickBot="1">
      <c r="A9" s="3"/>
      <c r="B9" s="697"/>
      <c r="C9" s="698"/>
      <c r="D9" s="660" t="s">
        <v>124</v>
      </c>
      <c r="E9" s="638"/>
      <c r="F9" s="638"/>
      <c r="G9" s="638"/>
      <c r="H9" s="638"/>
      <c r="I9" s="638"/>
      <c r="J9" s="638"/>
      <c r="K9" s="638"/>
      <c r="L9" s="638"/>
      <c r="M9" s="638"/>
      <c r="N9" s="638"/>
      <c r="O9" s="638"/>
      <c r="P9" s="638"/>
      <c r="Q9" s="638"/>
      <c r="R9" s="638"/>
      <c r="S9" s="638"/>
      <c r="T9" s="638"/>
      <c r="U9" s="638"/>
      <c r="V9" s="638"/>
      <c r="W9" s="638"/>
      <c r="X9" s="638"/>
      <c r="Y9" s="638"/>
      <c r="Z9" s="638"/>
      <c r="AA9" s="3"/>
      <c r="AB9" s="3"/>
      <c r="AC9" s="3"/>
      <c r="AD9" s="3"/>
      <c r="AE9" s="3"/>
      <c r="AF9" s="3"/>
      <c r="AG9" s="20"/>
    </row>
    <row r="10" spans="1:33" ht="16.149999999999999" customHeight="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c r="A11" s="3" t="s">
        <v>125</v>
      </c>
      <c r="B11" s="3"/>
      <c r="C11" s="3"/>
      <c r="D11" s="3"/>
      <c r="E11" s="3"/>
      <c r="F11" s="3"/>
      <c r="L11" s="3"/>
      <c r="M11" s="3"/>
      <c r="N11" s="3"/>
      <c r="O11" s="3"/>
      <c r="P11" s="3"/>
      <c r="Q11" s="3"/>
      <c r="R11" s="3"/>
      <c r="S11" s="3"/>
      <c r="T11" s="3"/>
      <c r="U11" s="3"/>
      <c r="V11" s="3"/>
      <c r="AE11" s="3"/>
      <c r="AF11" s="3"/>
      <c r="AG11" s="20"/>
    </row>
    <row r="12" spans="1:33" ht="16.149999999999999" customHeight="1" thickBot="1">
      <c r="B12" s="632" t="s">
        <v>15</v>
      </c>
      <c r="C12" s="633"/>
      <c r="D12" s="633"/>
      <c r="E12" s="694" t="e">
        <f>IF('（別添）_計画書（診療所用）案１'!#REF!=0,"",'（別添）_計画書（診療所用）案１'!#REF!)</f>
        <v>#REF!</v>
      </c>
      <c r="F12" s="694"/>
      <c r="G12" s="21" t="s">
        <v>16</v>
      </c>
      <c r="H12" s="694" t="e">
        <f>IF('（別添）_計画書（診療所用）案１'!#REF!=0,"",'（別添）_計画書（診療所用）案１'!#REF!)</f>
        <v>#REF!</v>
      </c>
      <c r="I12" s="694"/>
      <c r="J12" s="21" t="s">
        <v>126</v>
      </c>
      <c r="K12" s="21"/>
      <c r="L12" s="21" t="s">
        <v>127</v>
      </c>
      <c r="M12" s="21" t="s">
        <v>15</v>
      </c>
      <c r="N12" s="21"/>
      <c r="O12" s="694" t="e">
        <f>IF('（別添）_計画書（診療所用）案１'!#REF!=0,"",'（別添）_計画書（診療所用）案１'!#REF!)</f>
        <v>#REF!</v>
      </c>
      <c r="P12" s="694"/>
      <c r="Q12" s="21" t="s">
        <v>16</v>
      </c>
      <c r="R12" s="694" t="e">
        <f>IF('（別添）_計画書（診療所用）案１'!#REF!=0,"",'（別添）_計画書（診療所用）案１'!#REF!)</f>
        <v>#REF!</v>
      </c>
      <c r="S12" s="694"/>
      <c r="T12" s="22" t="s">
        <v>126</v>
      </c>
      <c r="V12" s="695" t="e">
        <f>'（別添）_計画書（診療所用）案１'!#REF!</f>
        <v>#REF!</v>
      </c>
      <c r="W12" s="695"/>
      <c r="X12" s="695"/>
      <c r="Y12" s="696"/>
      <c r="Z12" s="3" t="s">
        <v>128</v>
      </c>
      <c r="AA12" s="3"/>
      <c r="AG12" s="20"/>
    </row>
    <row r="13" spans="1:33" ht="16.149999999999999" customHeight="1">
      <c r="B13" s="29"/>
      <c r="C13" s="29"/>
      <c r="D13" s="29"/>
      <c r="E13" s="29"/>
      <c r="F13" s="29"/>
      <c r="H13" s="29"/>
      <c r="I13" s="29"/>
      <c r="O13" s="29"/>
      <c r="P13" s="29"/>
      <c r="R13" s="29"/>
      <c r="S13" s="29"/>
      <c r="V13" s="219"/>
      <c r="W13" s="219"/>
      <c r="X13" s="219"/>
      <c r="Y13" s="219"/>
    </row>
    <row r="14" spans="1:33" ht="16.149999999999999" customHeight="1" thickBot="1">
      <c r="A14" s="3" t="s">
        <v>389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c r="A15" s="3"/>
      <c r="B15" s="632" t="s">
        <v>15</v>
      </c>
      <c r="C15" s="633"/>
      <c r="D15" s="633"/>
      <c r="E15" s="694" t="e">
        <f>IF('（別添）_計画書（診療所用）案１'!#REF!=0,"",'（別添）_計画書（診療所用）案１'!#REF!)</f>
        <v>#REF!</v>
      </c>
      <c r="F15" s="694"/>
      <c r="G15" s="21" t="s">
        <v>16</v>
      </c>
      <c r="H15" s="694" t="e">
        <f>IF('（別添）_計画書（診療所用）案１'!#REF!=0,"",'（別添）_計画書（診療所用）案１'!#REF!)</f>
        <v>#REF!</v>
      </c>
      <c r="I15" s="694"/>
      <c r="J15" s="21" t="s">
        <v>126</v>
      </c>
      <c r="K15" s="21"/>
      <c r="L15" s="21" t="s">
        <v>127</v>
      </c>
      <c r="M15" s="21" t="s">
        <v>15</v>
      </c>
      <c r="N15" s="21"/>
      <c r="O15" s="634"/>
      <c r="P15" s="634"/>
      <c r="Q15" s="21" t="s">
        <v>16</v>
      </c>
      <c r="R15" s="634"/>
      <c r="S15" s="634"/>
      <c r="T15" s="22" t="s">
        <v>126</v>
      </c>
      <c r="V15" s="695">
        <f>IFERROR(IF(E15=O15,R15-H15+1,IF(O15-E15=1,12-H15+1+R15,IF(O15-E15=2,12-H15+1+R15+12,"エラー"))),1)</f>
        <v>1</v>
      </c>
      <c r="W15" s="695"/>
      <c r="X15" s="695"/>
      <c r="Y15" s="696"/>
      <c r="Z15" s="3" t="s">
        <v>128</v>
      </c>
      <c r="AA15" s="3"/>
      <c r="AG15" s="20"/>
    </row>
    <row r="16" spans="1:33" ht="16.149999999999999" customHeight="1" thickBot="1">
      <c r="B16" s="29"/>
      <c r="C16" s="29"/>
      <c r="D16" s="29"/>
      <c r="E16" s="29"/>
      <c r="F16" s="29"/>
      <c r="H16" s="29"/>
      <c r="I16" s="29"/>
      <c r="O16" s="29"/>
      <c r="P16" s="29"/>
      <c r="R16" s="29"/>
      <c r="S16" s="29"/>
      <c r="V16" s="220"/>
      <c r="W16" s="220"/>
      <c r="X16" s="220"/>
      <c r="Y16" s="220"/>
    </row>
    <row r="17" spans="1:34" ht="16.149999999999999" customHeight="1" thickBot="1">
      <c r="A17" s="2" t="s">
        <v>236</v>
      </c>
      <c r="B17" s="2"/>
      <c r="C17" s="3"/>
      <c r="D17" s="3"/>
      <c r="E17" s="3"/>
      <c r="F17" s="3"/>
      <c r="G17" s="3"/>
      <c r="H17" s="3"/>
      <c r="I17" s="3"/>
      <c r="J17" s="3"/>
      <c r="K17" s="3"/>
      <c r="L17" s="3"/>
      <c r="M17" s="3"/>
      <c r="N17" s="3"/>
      <c r="O17" s="3"/>
      <c r="P17" s="3"/>
      <c r="Q17" s="3"/>
      <c r="R17" s="3"/>
      <c r="S17" s="3"/>
      <c r="T17" s="3"/>
      <c r="U17" s="3"/>
      <c r="W17" s="178"/>
      <c r="X17" s="625" t="s">
        <v>237</v>
      </c>
      <c r="Y17" s="626"/>
      <c r="Z17" s="3"/>
      <c r="AA17" s="3"/>
      <c r="AB17" s="3"/>
      <c r="AC17" s="3"/>
      <c r="AD17" s="3"/>
      <c r="AE17" s="3"/>
      <c r="AF17" s="3"/>
      <c r="AG17" s="20"/>
      <c r="AH17" s="177" t="b">
        <v>0</v>
      </c>
    </row>
    <row r="18" spans="1:34" ht="16.149999999999999" customHeight="1" thickBot="1">
      <c r="A18" s="4" t="s">
        <v>390</v>
      </c>
      <c r="B18" s="173"/>
    </row>
    <row r="19" spans="1:34" ht="16.149999999999999" customHeight="1">
      <c r="A19" s="184" t="s">
        <v>391</v>
      </c>
      <c r="B19" s="5"/>
      <c r="C19" s="5"/>
      <c r="D19" s="5"/>
      <c r="E19" s="5"/>
      <c r="F19" s="5"/>
      <c r="G19" s="5"/>
      <c r="H19" s="5"/>
      <c r="I19" s="5"/>
      <c r="J19" s="5"/>
      <c r="K19" s="5"/>
      <c r="L19" s="5"/>
      <c r="M19" s="5"/>
      <c r="N19" s="5"/>
      <c r="O19" s="5"/>
      <c r="P19" s="5"/>
      <c r="Q19" s="5"/>
      <c r="R19" s="731"/>
      <c r="S19" s="732"/>
      <c r="T19" s="732"/>
      <c r="U19" s="732"/>
      <c r="V19" s="732"/>
      <c r="W19" s="732"/>
      <c r="X19" s="732"/>
      <c r="Y19" s="55"/>
      <c r="Z19" s="55"/>
      <c r="AA19" s="55"/>
      <c r="AB19" s="55"/>
      <c r="AC19" s="733"/>
      <c r="AD19" s="733"/>
      <c r="AE19" s="733"/>
      <c r="AF19" s="733"/>
      <c r="AG19" s="74"/>
    </row>
    <row r="20" spans="1:34" ht="16.149999999999999" customHeight="1">
      <c r="A20" s="221"/>
      <c r="B20" s="734" t="s">
        <v>293</v>
      </c>
      <c r="C20" s="734"/>
      <c r="D20" s="734"/>
      <c r="E20" s="734"/>
      <c r="F20" s="734"/>
      <c r="G20" s="734"/>
      <c r="H20" s="734"/>
      <c r="I20" s="734"/>
      <c r="J20" s="734"/>
      <c r="K20" s="734"/>
      <c r="L20" s="734"/>
      <c r="M20" s="734"/>
      <c r="N20" s="734"/>
      <c r="O20" s="734"/>
      <c r="P20" s="734"/>
      <c r="Q20" s="734"/>
      <c r="R20" s="734"/>
      <c r="S20" s="720" t="s">
        <v>294</v>
      </c>
      <c r="T20" s="721"/>
      <c r="U20" s="721"/>
      <c r="V20" s="721"/>
      <c r="W20" s="721"/>
      <c r="X20" s="721"/>
      <c r="Y20" s="722"/>
      <c r="Z20" s="720" t="s">
        <v>238</v>
      </c>
      <c r="AA20" s="721"/>
      <c r="AB20" s="721"/>
      <c r="AC20" s="722"/>
      <c r="AD20" s="720" t="s">
        <v>239</v>
      </c>
      <c r="AE20" s="721"/>
      <c r="AF20" s="721"/>
      <c r="AG20" s="723"/>
    </row>
    <row r="21" spans="1:34" ht="16.149999999999999" customHeight="1">
      <c r="A21" s="221"/>
      <c r="B21" s="222" t="s">
        <v>295</v>
      </c>
      <c r="C21" s="223" t="s">
        <v>15</v>
      </c>
      <c r="D21" s="683" t="e">
        <f>E15</f>
        <v>#REF!</v>
      </c>
      <c r="E21" s="683"/>
      <c r="F21" s="70" t="s">
        <v>16</v>
      </c>
      <c r="G21" s="683" t="e">
        <f>H15</f>
        <v>#REF!</v>
      </c>
      <c r="H21" s="683"/>
      <c r="I21" s="70" t="s">
        <v>126</v>
      </c>
      <c r="J21" s="70" t="s">
        <v>296</v>
      </c>
      <c r="K21" s="70" t="s">
        <v>297</v>
      </c>
      <c r="L21" s="70"/>
      <c r="M21" s="688"/>
      <c r="N21" s="688"/>
      <c r="O21" s="224" t="s">
        <v>16</v>
      </c>
      <c r="P21" s="688"/>
      <c r="Q21" s="688"/>
      <c r="R21" s="225" t="s">
        <v>126</v>
      </c>
      <c r="S21" s="729"/>
      <c r="T21" s="689"/>
      <c r="U21" s="689"/>
      <c r="V21" s="689"/>
      <c r="W21" s="689"/>
      <c r="X21" s="689"/>
      <c r="Y21" s="730"/>
      <c r="Z21" s="592" t="str">
        <f>IF(S21="","",VLOOKUP(S21,'リスト（外来）'!C:D,2,FALSE))</f>
        <v/>
      </c>
      <c r="AA21" s="683"/>
      <c r="AB21" s="683"/>
      <c r="AC21" s="58" t="s">
        <v>138</v>
      </c>
      <c r="AD21" s="592" t="str">
        <f>IF(S21="","",VLOOKUP(S21,'リスト（外来）'!C:E,3,FALSE))</f>
        <v/>
      </c>
      <c r="AE21" s="683"/>
      <c r="AF21" s="683"/>
      <c r="AG21" s="226" t="s">
        <v>138</v>
      </c>
    </row>
    <row r="22" spans="1:34" ht="16.149999999999999" customHeight="1">
      <c r="A22" s="221"/>
      <c r="B22" s="222" t="s">
        <v>298</v>
      </c>
      <c r="C22" s="223" t="s">
        <v>15</v>
      </c>
      <c r="D22" s="688"/>
      <c r="E22" s="688"/>
      <c r="F22" s="70" t="s">
        <v>16</v>
      </c>
      <c r="G22" s="688"/>
      <c r="H22" s="688"/>
      <c r="I22" s="70" t="s">
        <v>126</v>
      </c>
      <c r="J22" s="70" t="s">
        <v>296</v>
      </c>
      <c r="K22" s="70" t="s">
        <v>297</v>
      </c>
      <c r="L22" s="70"/>
      <c r="M22" s="688"/>
      <c r="N22" s="688"/>
      <c r="O22" s="224" t="s">
        <v>16</v>
      </c>
      <c r="P22" s="688"/>
      <c r="Q22" s="688"/>
      <c r="R22" s="225" t="s">
        <v>126</v>
      </c>
      <c r="S22" s="729"/>
      <c r="T22" s="689"/>
      <c r="U22" s="689"/>
      <c r="V22" s="689"/>
      <c r="W22" s="689"/>
      <c r="X22" s="689"/>
      <c r="Y22" s="730"/>
      <c r="Z22" s="592" t="str">
        <f>IF(S22="","",VLOOKUP(S22,'リスト（外来）'!C:D,2,FALSE))</f>
        <v/>
      </c>
      <c r="AA22" s="683"/>
      <c r="AB22" s="683"/>
      <c r="AC22" s="58" t="s">
        <v>138</v>
      </c>
      <c r="AD22" s="592" t="str">
        <f>IF(S22="","",VLOOKUP(S22,'リスト（外来）'!C:E,3,FALSE))</f>
        <v/>
      </c>
      <c r="AE22" s="683"/>
      <c r="AF22" s="683"/>
      <c r="AG22" s="226" t="s">
        <v>138</v>
      </c>
    </row>
    <row r="23" spans="1:34" ht="16.149999999999999" customHeight="1">
      <c r="A23" s="221"/>
      <c r="B23" s="222" t="s">
        <v>299</v>
      </c>
      <c r="C23" s="223" t="s">
        <v>15</v>
      </c>
      <c r="D23" s="688"/>
      <c r="E23" s="688"/>
      <c r="F23" s="70" t="s">
        <v>16</v>
      </c>
      <c r="G23" s="688"/>
      <c r="H23" s="688"/>
      <c r="I23" s="70" t="s">
        <v>126</v>
      </c>
      <c r="J23" s="70" t="s">
        <v>296</v>
      </c>
      <c r="K23" s="70" t="s">
        <v>297</v>
      </c>
      <c r="L23" s="70"/>
      <c r="M23" s="688"/>
      <c r="N23" s="688"/>
      <c r="O23" s="224" t="s">
        <v>16</v>
      </c>
      <c r="P23" s="688"/>
      <c r="Q23" s="688"/>
      <c r="R23" s="225" t="s">
        <v>126</v>
      </c>
      <c r="S23" s="729"/>
      <c r="T23" s="689"/>
      <c r="U23" s="689"/>
      <c r="V23" s="689"/>
      <c r="W23" s="689"/>
      <c r="X23" s="689"/>
      <c r="Y23" s="730"/>
      <c r="Z23" s="592" t="str">
        <f>IF(S23="","",VLOOKUP(S23,'リスト（外来）'!C:D,2,FALSE))</f>
        <v/>
      </c>
      <c r="AA23" s="683"/>
      <c r="AB23" s="683"/>
      <c r="AC23" s="58" t="s">
        <v>138</v>
      </c>
      <c r="AD23" s="592" t="str">
        <f>IF(S23="","",VLOOKUP(S23,'リスト（外来）'!C:E,3,FALSE))</f>
        <v/>
      </c>
      <c r="AE23" s="683"/>
      <c r="AF23" s="683"/>
      <c r="AG23" s="226" t="s">
        <v>138</v>
      </c>
    </row>
    <row r="24" spans="1:34" ht="16.149999999999999" customHeight="1">
      <c r="A24" s="221"/>
      <c r="B24" s="227" t="s">
        <v>300</v>
      </c>
      <c r="C24" s="223" t="s">
        <v>15</v>
      </c>
      <c r="D24" s="688"/>
      <c r="E24" s="688"/>
      <c r="F24" s="70" t="s">
        <v>16</v>
      </c>
      <c r="G24" s="688"/>
      <c r="H24" s="688"/>
      <c r="I24" s="70" t="s">
        <v>126</v>
      </c>
      <c r="J24" s="70" t="s">
        <v>296</v>
      </c>
      <c r="K24" s="70" t="s">
        <v>297</v>
      </c>
      <c r="L24" s="70"/>
      <c r="M24" s="688"/>
      <c r="N24" s="688"/>
      <c r="O24" s="224" t="s">
        <v>16</v>
      </c>
      <c r="P24" s="688"/>
      <c r="Q24" s="688"/>
      <c r="R24" s="225" t="s">
        <v>126</v>
      </c>
      <c r="S24" s="729"/>
      <c r="T24" s="689"/>
      <c r="U24" s="689"/>
      <c r="V24" s="689"/>
      <c r="W24" s="689"/>
      <c r="X24" s="689"/>
      <c r="Y24" s="730"/>
      <c r="Z24" s="592" t="str">
        <f>IF(S24="","",VLOOKUP(S24,'リスト（外来）'!C:D,2,FALSE))</f>
        <v/>
      </c>
      <c r="AA24" s="683"/>
      <c r="AB24" s="683"/>
      <c r="AC24" s="58" t="s">
        <v>138</v>
      </c>
      <c r="AD24" s="592" t="str">
        <f>IF(S24="","",VLOOKUP(S24,'リスト（外来）'!C:E,3,FALSE))</f>
        <v/>
      </c>
      <c r="AE24" s="683"/>
      <c r="AF24" s="683"/>
      <c r="AG24" s="226" t="s">
        <v>138</v>
      </c>
    </row>
    <row r="25" spans="1:34" ht="16.149999999999999" customHeight="1">
      <c r="A25" s="185" t="s">
        <v>301</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728"/>
      <c r="AD25" s="728"/>
      <c r="AE25" s="728"/>
      <c r="AF25" s="728"/>
      <c r="AG25" s="226"/>
    </row>
    <row r="26" spans="1:34" ht="16.149999999999999" customHeight="1">
      <c r="A26" s="221"/>
      <c r="B26" s="720" t="s">
        <v>293</v>
      </c>
      <c r="C26" s="721"/>
      <c r="D26" s="721"/>
      <c r="E26" s="721"/>
      <c r="F26" s="721"/>
      <c r="G26" s="721"/>
      <c r="H26" s="721"/>
      <c r="I26" s="721"/>
      <c r="J26" s="721"/>
      <c r="K26" s="721"/>
      <c r="L26" s="721"/>
      <c r="M26" s="721"/>
      <c r="N26" s="721"/>
      <c r="O26" s="721"/>
      <c r="P26" s="721"/>
      <c r="Q26" s="721"/>
      <c r="R26" s="722"/>
      <c r="S26" s="720" t="s">
        <v>392</v>
      </c>
      <c r="T26" s="721"/>
      <c r="U26" s="721"/>
      <c r="V26" s="721"/>
      <c r="W26" s="721"/>
      <c r="X26" s="721"/>
      <c r="Y26" s="722"/>
      <c r="Z26" s="721" t="s">
        <v>393</v>
      </c>
      <c r="AA26" s="721"/>
      <c r="AB26" s="721"/>
      <c r="AC26" s="721"/>
      <c r="AD26" s="721"/>
      <c r="AE26" s="721"/>
      <c r="AF26" s="721"/>
      <c r="AG26" s="723"/>
    </row>
    <row r="27" spans="1:34" ht="16.149999999999999" customHeight="1">
      <c r="A27" s="221"/>
      <c r="B27" s="222" t="s">
        <v>295</v>
      </c>
      <c r="C27" s="223" t="s">
        <v>15</v>
      </c>
      <c r="D27" s="683" t="e">
        <f>IF(D21="","",D21)</f>
        <v>#REF!</v>
      </c>
      <c r="E27" s="683"/>
      <c r="F27" s="70" t="s">
        <v>16</v>
      </c>
      <c r="G27" s="683" t="e">
        <f>IF(G21="","",G21)</f>
        <v>#REF!</v>
      </c>
      <c r="H27" s="683"/>
      <c r="I27" s="70" t="s">
        <v>126</v>
      </c>
      <c r="J27" s="70" t="s">
        <v>296</v>
      </c>
      <c r="K27" s="70" t="s">
        <v>297</v>
      </c>
      <c r="L27" s="70"/>
      <c r="M27" s="708" t="str">
        <f>IF(M21="","",M21)</f>
        <v/>
      </c>
      <c r="N27" s="708"/>
      <c r="O27" s="224" t="s">
        <v>16</v>
      </c>
      <c r="P27" s="708" t="str">
        <f>IF(P21="","",P21)</f>
        <v/>
      </c>
      <c r="Q27" s="708"/>
      <c r="R27" s="225" t="s">
        <v>126</v>
      </c>
      <c r="S27" s="724"/>
      <c r="T27" s="725"/>
      <c r="U27" s="725"/>
      <c r="V27" s="725"/>
      <c r="W27" s="725"/>
      <c r="X27" s="725"/>
      <c r="Y27" s="228" t="s">
        <v>140</v>
      </c>
      <c r="Z27" s="726"/>
      <c r="AA27" s="727"/>
      <c r="AB27" s="727"/>
      <c r="AC27" s="727"/>
      <c r="AD27" s="727"/>
      <c r="AE27" s="727"/>
      <c r="AF27" s="727"/>
      <c r="AG27" s="226" t="s">
        <v>140</v>
      </c>
    </row>
    <row r="28" spans="1:34" ht="16.149999999999999" customHeight="1">
      <c r="A28" s="221"/>
      <c r="B28" s="222" t="s">
        <v>298</v>
      </c>
      <c r="C28" s="223" t="s">
        <v>15</v>
      </c>
      <c r="D28" s="708" t="str">
        <f>IF(D22="","",D22)</f>
        <v/>
      </c>
      <c r="E28" s="708"/>
      <c r="F28" s="70" t="s">
        <v>16</v>
      </c>
      <c r="G28" s="708" t="str">
        <f>IF(G22="","",G22)</f>
        <v/>
      </c>
      <c r="H28" s="708"/>
      <c r="I28" s="70" t="s">
        <v>126</v>
      </c>
      <c r="J28" s="70" t="s">
        <v>296</v>
      </c>
      <c r="K28" s="70" t="s">
        <v>297</v>
      </c>
      <c r="L28" s="70"/>
      <c r="M28" s="708" t="str">
        <f>IF(M22="","",M22)</f>
        <v/>
      </c>
      <c r="N28" s="708"/>
      <c r="O28" s="224" t="s">
        <v>16</v>
      </c>
      <c r="P28" s="708" t="str">
        <f>IF(P22="","",P22)</f>
        <v/>
      </c>
      <c r="Q28" s="708"/>
      <c r="R28" s="225" t="s">
        <v>126</v>
      </c>
      <c r="S28" s="724"/>
      <c r="T28" s="725"/>
      <c r="U28" s="725"/>
      <c r="V28" s="725"/>
      <c r="W28" s="725"/>
      <c r="X28" s="725"/>
      <c r="Y28" s="228" t="s">
        <v>140</v>
      </c>
      <c r="Z28" s="726"/>
      <c r="AA28" s="727"/>
      <c r="AB28" s="727"/>
      <c r="AC28" s="727"/>
      <c r="AD28" s="727"/>
      <c r="AE28" s="727"/>
      <c r="AF28" s="727"/>
      <c r="AG28" s="226" t="s">
        <v>140</v>
      </c>
    </row>
    <row r="29" spans="1:34" ht="16.149999999999999" customHeight="1">
      <c r="A29" s="221"/>
      <c r="B29" s="222" t="s">
        <v>299</v>
      </c>
      <c r="C29" s="223" t="s">
        <v>15</v>
      </c>
      <c r="D29" s="708" t="str">
        <f>IF(D23="","",D23)</f>
        <v/>
      </c>
      <c r="E29" s="708"/>
      <c r="F29" s="70" t="s">
        <v>16</v>
      </c>
      <c r="G29" s="708" t="str">
        <f>IF(G23="","",G23)</f>
        <v/>
      </c>
      <c r="H29" s="708"/>
      <c r="I29" s="70" t="s">
        <v>126</v>
      </c>
      <c r="J29" s="70" t="s">
        <v>296</v>
      </c>
      <c r="K29" s="70" t="s">
        <v>297</v>
      </c>
      <c r="L29" s="70"/>
      <c r="M29" s="708" t="str">
        <f>IF(M23="","",M23)</f>
        <v/>
      </c>
      <c r="N29" s="708"/>
      <c r="O29" s="224" t="s">
        <v>16</v>
      </c>
      <c r="P29" s="708" t="str">
        <f>IF(P23="","",P23)</f>
        <v/>
      </c>
      <c r="Q29" s="708"/>
      <c r="R29" s="225" t="s">
        <v>126</v>
      </c>
      <c r="S29" s="724"/>
      <c r="T29" s="725"/>
      <c r="U29" s="725"/>
      <c r="V29" s="725"/>
      <c r="W29" s="725"/>
      <c r="X29" s="725"/>
      <c r="Y29" s="228" t="s">
        <v>140</v>
      </c>
      <c r="Z29" s="726"/>
      <c r="AA29" s="727"/>
      <c r="AB29" s="727"/>
      <c r="AC29" s="727"/>
      <c r="AD29" s="727"/>
      <c r="AE29" s="727"/>
      <c r="AF29" s="727"/>
      <c r="AG29" s="226" t="s">
        <v>140</v>
      </c>
    </row>
    <row r="30" spans="1:34" ht="16.149999999999999" customHeight="1">
      <c r="A30" s="229"/>
      <c r="B30" s="227" t="s">
        <v>300</v>
      </c>
      <c r="C30" s="223" t="s">
        <v>15</v>
      </c>
      <c r="D30" s="708" t="str">
        <f>IF(D24="","",D24)</f>
        <v/>
      </c>
      <c r="E30" s="708"/>
      <c r="F30" s="70" t="s">
        <v>16</v>
      </c>
      <c r="G30" s="708" t="str">
        <f>IF(G24="","",G24)</f>
        <v/>
      </c>
      <c r="H30" s="708"/>
      <c r="I30" s="70" t="s">
        <v>126</v>
      </c>
      <c r="J30" s="70" t="s">
        <v>296</v>
      </c>
      <c r="K30" s="70" t="s">
        <v>297</v>
      </c>
      <c r="L30" s="70"/>
      <c r="M30" s="708" t="str">
        <f>IF(M24="","",M24)</f>
        <v/>
      </c>
      <c r="N30" s="708"/>
      <c r="O30" s="224" t="s">
        <v>16</v>
      </c>
      <c r="P30" s="708" t="str">
        <f>IF(P24="","",P24)</f>
        <v/>
      </c>
      <c r="Q30" s="708"/>
      <c r="R30" s="225" t="s">
        <v>126</v>
      </c>
      <c r="S30" s="724"/>
      <c r="T30" s="725"/>
      <c r="U30" s="725"/>
      <c r="V30" s="725"/>
      <c r="W30" s="725"/>
      <c r="X30" s="725"/>
      <c r="Y30" s="228" t="s">
        <v>140</v>
      </c>
      <c r="Z30" s="726"/>
      <c r="AA30" s="727"/>
      <c r="AB30" s="727"/>
      <c r="AC30" s="727"/>
      <c r="AD30" s="727"/>
      <c r="AE30" s="727"/>
      <c r="AF30" s="727"/>
      <c r="AG30" s="226" t="s">
        <v>140</v>
      </c>
    </row>
    <row r="31" spans="1:34" ht="16.149999999999999" customHeight="1">
      <c r="A31" s="221"/>
      <c r="B31" s="713" t="s">
        <v>303</v>
      </c>
      <c r="C31" s="714"/>
      <c r="D31" s="714"/>
      <c r="E31" s="714"/>
      <c r="F31" s="714"/>
      <c r="G31" s="714"/>
      <c r="H31" s="714"/>
      <c r="I31" s="714"/>
      <c r="J31" s="714"/>
      <c r="K31" s="714"/>
      <c r="L31" s="714"/>
      <c r="M31" s="714"/>
      <c r="N31" s="714"/>
      <c r="O31" s="714"/>
      <c r="P31" s="714"/>
      <c r="Q31" s="714"/>
      <c r="R31" s="715"/>
      <c r="S31" s="716">
        <f>SUM(S27:X30)</f>
        <v>0</v>
      </c>
      <c r="T31" s="717"/>
      <c r="U31" s="717"/>
      <c r="V31" s="717"/>
      <c r="W31" s="717"/>
      <c r="X31" s="717"/>
      <c r="Y31" s="228" t="s">
        <v>140</v>
      </c>
      <c r="Z31" s="718">
        <f>SUM(Z27:AF30)</f>
        <v>0</v>
      </c>
      <c r="AA31" s="639"/>
      <c r="AB31" s="639"/>
      <c r="AC31" s="639"/>
      <c r="AD31" s="639"/>
      <c r="AE31" s="639"/>
      <c r="AF31" s="639"/>
      <c r="AG31" s="226" t="s">
        <v>140</v>
      </c>
    </row>
    <row r="32" spans="1:34" ht="16.149999999999999" customHeight="1">
      <c r="A32" s="185" t="s">
        <v>394</v>
      </c>
      <c r="B32" s="23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19"/>
      <c r="AD32" s="719"/>
      <c r="AE32" s="719"/>
      <c r="AF32" s="719"/>
      <c r="AG32" s="231"/>
    </row>
    <row r="33" spans="1:42" ht="16.149999999999999" customHeight="1">
      <c r="A33" s="221"/>
      <c r="B33" s="720" t="s">
        <v>293</v>
      </c>
      <c r="C33" s="721"/>
      <c r="D33" s="721"/>
      <c r="E33" s="721"/>
      <c r="F33" s="721"/>
      <c r="G33" s="721"/>
      <c r="H33" s="721"/>
      <c r="I33" s="721"/>
      <c r="J33" s="721"/>
      <c r="K33" s="721"/>
      <c r="L33" s="721"/>
      <c r="M33" s="721"/>
      <c r="N33" s="721"/>
      <c r="O33" s="721"/>
      <c r="P33" s="721"/>
      <c r="Q33" s="721"/>
      <c r="R33" s="722"/>
      <c r="S33" s="720" t="s">
        <v>395</v>
      </c>
      <c r="T33" s="721"/>
      <c r="U33" s="721"/>
      <c r="V33" s="721"/>
      <c r="W33" s="721"/>
      <c r="X33" s="721"/>
      <c r="Y33" s="722"/>
      <c r="Z33" s="721" t="s">
        <v>396</v>
      </c>
      <c r="AA33" s="721"/>
      <c r="AB33" s="721"/>
      <c r="AC33" s="721"/>
      <c r="AD33" s="721"/>
      <c r="AE33" s="721"/>
      <c r="AF33" s="721"/>
      <c r="AG33" s="723"/>
    </row>
    <row r="34" spans="1:42" ht="16.149999999999999" customHeight="1">
      <c r="A34" s="221"/>
      <c r="B34" s="222" t="s">
        <v>295</v>
      </c>
      <c r="C34" s="223" t="s">
        <v>15</v>
      </c>
      <c r="D34" s="683" t="e">
        <f>IF(D21="","",D21)</f>
        <v>#REF!</v>
      </c>
      <c r="E34" s="683"/>
      <c r="F34" s="70" t="s">
        <v>16</v>
      </c>
      <c r="G34" s="683" t="e">
        <f>IF(G21="","",G21)</f>
        <v>#REF!</v>
      </c>
      <c r="H34" s="683"/>
      <c r="I34" s="70" t="s">
        <v>126</v>
      </c>
      <c r="J34" s="70" t="s">
        <v>296</v>
      </c>
      <c r="K34" s="70" t="s">
        <v>297</v>
      </c>
      <c r="L34" s="70"/>
      <c r="M34" s="708" t="str">
        <f>IF(M21="","",M21)</f>
        <v/>
      </c>
      <c r="N34" s="708"/>
      <c r="O34" s="224" t="s">
        <v>16</v>
      </c>
      <c r="P34" s="708" t="str">
        <f>IF(P21="","",P21)</f>
        <v/>
      </c>
      <c r="Q34" s="708"/>
      <c r="R34" s="224" t="s">
        <v>126</v>
      </c>
      <c r="S34" s="709" t="str">
        <f>IFERROR(S27*Z21*10,"")</f>
        <v/>
      </c>
      <c r="T34" s="710"/>
      <c r="U34" s="710"/>
      <c r="V34" s="710"/>
      <c r="W34" s="710"/>
      <c r="X34" s="710"/>
      <c r="Y34" s="228" t="s">
        <v>132</v>
      </c>
      <c r="Z34" s="711" t="str">
        <f>IFERROR(Z27*AD21*10,"")</f>
        <v/>
      </c>
      <c r="AA34" s="712"/>
      <c r="AB34" s="712"/>
      <c r="AC34" s="712"/>
      <c r="AD34" s="712"/>
      <c r="AE34" s="712"/>
      <c r="AF34" s="712"/>
      <c r="AG34" s="232" t="s">
        <v>132</v>
      </c>
    </row>
    <row r="35" spans="1:42" ht="16.149999999999999" customHeight="1">
      <c r="A35" s="221"/>
      <c r="B35" s="222" t="s">
        <v>298</v>
      </c>
      <c r="C35" s="223" t="s">
        <v>15</v>
      </c>
      <c r="D35" s="708" t="str">
        <f>IF(D22="","",D22)</f>
        <v/>
      </c>
      <c r="E35" s="708"/>
      <c r="F35" s="70" t="s">
        <v>16</v>
      </c>
      <c r="G35" s="708" t="str">
        <f>IF(G22="","",G22)</f>
        <v/>
      </c>
      <c r="H35" s="708"/>
      <c r="I35" s="70" t="s">
        <v>126</v>
      </c>
      <c r="J35" s="70" t="s">
        <v>296</v>
      </c>
      <c r="K35" s="70" t="s">
        <v>297</v>
      </c>
      <c r="L35" s="70"/>
      <c r="M35" s="708" t="str">
        <f>IF(M22="","",M22)</f>
        <v/>
      </c>
      <c r="N35" s="708"/>
      <c r="O35" s="224" t="s">
        <v>16</v>
      </c>
      <c r="P35" s="708" t="str">
        <f>IF(P22="","",P22)</f>
        <v/>
      </c>
      <c r="Q35" s="708"/>
      <c r="R35" s="224" t="s">
        <v>126</v>
      </c>
      <c r="S35" s="709" t="str">
        <f t="shared" ref="S35:S37" si="0">IFERROR(S28*Z22*10,"")</f>
        <v/>
      </c>
      <c r="T35" s="710"/>
      <c r="U35" s="710"/>
      <c r="V35" s="710"/>
      <c r="W35" s="710"/>
      <c r="X35" s="710"/>
      <c r="Y35" s="228" t="s">
        <v>132</v>
      </c>
      <c r="Z35" s="711" t="str">
        <f t="shared" ref="Z35:Z37" si="1">IFERROR(Z28*AD22*10,"")</f>
        <v/>
      </c>
      <c r="AA35" s="712"/>
      <c r="AB35" s="712"/>
      <c r="AC35" s="712"/>
      <c r="AD35" s="712"/>
      <c r="AE35" s="712"/>
      <c r="AF35" s="712"/>
      <c r="AG35" s="232" t="s">
        <v>132</v>
      </c>
    </row>
    <row r="36" spans="1:42" ht="16.149999999999999" customHeight="1">
      <c r="A36" s="221"/>
      <c r="B36" s="222" t="s">
        <v>299</v>
      </c>
      <c r="C36" s="223" t="s">
        <v>15</v>
      </c>
      <c r="D36" s="708" t="str">
        <f>IF(D23="","",D23)</f>
        <v/>
      </c>
      <c r="E36" s="708"/>
      <c r="F36" s="70" t="s">
        <v>16</v>
      </c>
      <c r="G36" s="708" t="str">
        <f>IF(G23="","",G23)</f>
        <v/>
      </c>
      <c r="H36" s="708"/>
      <c r="I36" s="70" t="s">
        <v>126</v>
      </c>
      <c r="J36" s="70" t="s">
        <v>296</v>
      </c>
      <c r="K36" s="70" t="s">
        <v>297</v>
      </c>
      <c r="L36" s="70"/>
      <c r="M36" s="708" t="str">
        <f>IF(M23="","",M23)</f>
        <v/>
      </c>
      <c r="N36" s="708"/>
      <c r="O36" s="224" t="s">
        <v>16</v>
      </c>
      <c r="P36" s="708" t="str">
        <f>IF(P23="","",P23)</f>
        <v/>
      </c>
      <c r="Q36" s="708"/>
      <c r="R36" s="224" t="s">
        <v>126</v>
      </c>
      <c r="S36" s="709" t="str">
        <f t="shared" si="0"/>
        <v/>
      </c>
      <c r="T36" s="710"/>
      <c r="U36" s="710"/>
      <c r="V36" s="710"/>
      <c r="W36" s="710"/>
      <c r="X36" s="710"/>
      <c r="Y36" s="228" t="s">
        <v>132</v>
      </c>
      <c r="Z36" s="711" t="str">
        <f t="shared" si="1"/>
        <v/>
      </c>
      <c r="AA36" s="712"/>
      <c r="AB36" s="712"/>
      <c r="AC36" s="712"/>
      <c r="AD36" s="712"/>
      <c r="AE36" s="712"/>
      <c r="AF36" s="712"/>
      <c r="AG36" s="232" t="s">
        <v>132</v>
      </c>
    </row>
    <row r="37" spans="1:42" ht="16.149999999999999" customHeight="1">
      <c r="A37" s="221"/>
      <c r="B37" s="233" t="s">
        <v>300</v>
      </c>
      <c r="C37" s="234" t="s">
        <v>15</v>
      </c>
      <c r="D37" s="708" t="str">
        <f>IF(D24="","",D24)</f>
        <v/>
      </c>
      <c r="E37" s="708"/>
      <c r="F37" s="70" t="s">
        <v>16</v>
      </c>
      <c r="G37" s="708" t="str">
        <f>IF(G24="","",G24)</f>
        <v/>
      </c>
      <c r="H37" s="708"/>
      <c r="I37" s="70" t="s">
        <v>126</v>
      </c>
      <c r="J37" s="70" t="s">
        <v>296</v>
      </c>
      <c r="K37" s="70" t="s">
        <v>297</v>
      </c>
      <c r="L37" s="70"/>
      <c r="M37" s="708" t="str">
        <f>IF(M24="","",M24)</f>
        <v/>
      </c>
      <c r="N37" s="708"/>
      <c r="O37" s="224" t="s">
        <v>16</v>
      </c>
      <c r="P37" s="708" t="str">
        <f>IF(P24="","",P24)</f>
        <v/>
      </c>
      <c r="Q37" s="708"/>
      <c r="R37" s="224" t="s">
        <v>126</v>
      </c>
      <c r="S37" s="709" t="str">
        <f t="shared" si="0"/>
        <v/>
      </c>
      <c r="T37" s="710"/>
      <c r="U37" s="710"/>
      <c r="V37" s="710"/>
      <c r="W37" s="710"/>
      <c r="X37" s="710"/>
      <c r="Y37" s="228" t="s">
        <v>132</v>
      </c>
      <c r="Z37" s="711" t="str">
        <f t="shared" si="1"/>
        <v/>
      </c>
      <c r="AA37" s="712"/>
      <c r="AB37" s="712"/>
      <c r="AC37" s="712"/>
      <c r="AD37" s="712"/>
      <c r="AE37" s="712"/>
      <c r="AF37" s="712"/>
      <c r="AG37" s="232" t="s">
        <v>132</v>
      </c>
    </row>
    <row r="38" spans="1:42" s="51" customFormat="1" ht="16.149999999999999" customHeight="1">
      <c r="A38" s="235"/>
      <c r="B38" s="236" t="s">
        <v>306</v>
      </c>
      <c r="C38" s="237" t="s">
        <v>307</v>
      </c>
      <c r="D38" s="238"/>
      <c r="E38" s="238"/>
      <c r="F38" s="237"/>
      <c r="G38" s="238"/>
      <c r="H38" s="238"/>
      <c r="I38" s="237"/>
      <c r="J38" s="237"/>
      <c r="K38" s="237"/>
      <c r="L38" s="237"/>
      <c r="M38" s="238"/>
      <c r="N38" s="238"/>
      <c r="O38" s="238"/>
      <c r="P38" s="238"/>
      <c r="Q38" s="238"/>
      <c r="R38" s="238"/>
      <c r="S38" s="238"/>
      <c r="T38" s="238"/>
      <c r="U38" s="238"/>
      <c r="V38" s="238"/>
      <c r="W38" s="238"/>
      <c r="X38" s="238"/>
      <c r="Y38" s="238"/>
      <c r="Z38" s="702"/>
      <c r="AA38" s="703"/>
      <c r="AB38" s="703"/>
      <c r="AC38" s="703"/>
      <c r="AD38" s="703"/>
      <c r="AE38" s="703"/>
      <c r="AF38" s="703"/>
      <c r="AG38" s="232" t="s">
        <v>132</v>
      </c>
      <c r="AH38" s="202"/>
      <c r="AI38" s="202"/>
      <c r="AJ38" s="202"/>
      <c r="AK38" s="202"/>
      <c r="AL38" s="202"/>
      <c r="AM38" s="202"/>
      <c r="AN38" s="202"/>
      <c r="AO38" s="202"/>
      <c r="AP38" s="202"/>
    </row>
    <row r="39" spans="1:42" s="51" customFormat="1" ht="16.149999999999999" customHeight="1">
      <c r="A39" s="235"/>
      <c r="B39" s="239" t="s">
        <v>308</v>
      </c>
      <c r="C39" s="237" t="s">
        <v>309</v>
      </c>
      <c r="D39" s="238"/>
      <c r="E39" s="238"/>
      <c r="F39" s="237"/>
      <c r="G39" s="238"/>
      <c r="H39" s="238"/>
      <c r="I39" s="237"/>
      <c r="J39" s="237"/>
      <c r="K39" s="237"/>
      <c r="L39" s="237"/>
      <c r="M39" s="238"/>
      <c r="N39" s="238"/>
      <c r="O39" s="238"/>
      <c r="P39" s="238"/>
      <c r="Q39" s="238"/>
      <c r="R39" s="238"/>
      <c r="S39" s="238"/>
      <c r="T39" s="238"/>
      <c r="U39" s="238"/>
      <c r="V39" s="238"/>
      <c r="W39" s="238"/>
      <c r="X39" s="238"/>
      <c r="Y39" s="238"/>
      <c r="Z39" s="702"/>
      <c r="AA39" s="703"/>
      <c r="AB39" s="703"/>
      <c r="AC39" s="703"/>
      <c r="AD39" s="703"/>
      <c r="AE39" s="703"/>
      <c r="AF39" s="703"/>
      <c r="AG39" s="232" t="s">
        <v>132</v>
      </c>
      <c r="AH39" s="202"/>
      <c r="AI39" s="202"/>
      <c r="AJ39" s="202"/>
      <c r="AK39" s="202"/>
      <c r="AL39" s="202"/>
      <c r="AM39" s="202"/>
      <c r="AN39" s="202"/>
      <c r="AO39" s="202"/>
      <c r="AP39" s="202"/>
    </row>
    <row r="40" spans="1:42" ht="16.149999999999999" customHeight="1" thickBot="1">
      <c r="A40" s="240"/>
      <c r="B40" s="704" t="s">
        <v>303</v>
      </c>
      <c r="C40" s="705"/>
      <c r="D40" s="705"/>
      <c r="E40" s="705"/>
      <c r="F40" s="705"/>
      <c r="G40" s="705"/>
      <c r="H40" s="705"/>
      <c r="I40" s="705"/>
      <c r="J40" s="705"/>
      <c r="K40" s="705"/>
      <c r="L40" s="705"/>
      <c r="M40" s="705"/>
      <c r="N40" s="705"/>
      <c r="O40" s="705"/>
      <c r="P40" s="705"/>
      <c r="Q40" s="705"/>
      <c r="R40" s="705"/>
      <c r="S40" s="705"/>
      <c r="T40" s="705"/>
      <c r="U40" s="705"/>
      <c r="V40" s="705"/>
      <c r="W40" s="705"/>
      <c r="X40" s="705"/>
      <c r="Y40" s="706"/>
      <c r="Z40" s="707">
        <f>IFERROR(SUM(S34:X37)+SUM(Z34:AF37)-Z38+Z39,0)</f>
        <v>0</v>
      </c>
      <c r="AA40" s="602"/>
      <c r="AB40" s="602"/>
      <c r="AC40" s="602"/>
      <c r="AD40" s="602"/>
      <c r="AE40" s="602"/>
      <c r="AF40" s="602"/>
      <c r="AG40" s="241" t="s">
        <v>132</v>
      </c>
    </row>
    <row r="41" spans="1:42"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2" ht="16.149999999999999" customHeight="1" thickBot="1">
      <c r="A42" s="2" t="s">
        <v>310</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2" ht="16.149999999999999" customHeight="1">
      <c r="A43" s="11" t="s">
        <v>311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601"/>
      <c r="AC43" s="601"/>
      <c r="AD43" s="601"/>
      <c r="AE43" s="601"/>
      <c r="AF43" s="601"/>
      <c r="AG43" s="129" t="s">
        <v>132</v>
      </c>
    </row>
    <row r="44" spans="1:42" ht="16.149999999999999" customHeight="1">
      <c r="A44" s="17"/>
      <c r="B44" s="56" t="s">
        <v>312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674"/>
      <c r="AC44" s="674"/>
      <c r="AD44" s="674"/>
      <c r="AE44" s="674"/>
      <c r="AF44" s="674"/>
      <c r="AG44" s="130" t="s">
        <v>132</v>
      </c>
    </row>
    <row r="45" spans="1:42" ht="16.149999999999999" customHeight="1">
      <c r="A45" s="17"/>
      <c r="B45" s="56" t="s">
        <v>397</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682">
        <f>Z40</f>
        <v>0</v>
      </c>
      <c r="AC45" s="682"/>
      <c r="AD45" s="682"/>
      <c r="AE45" s="682"/>
      <c r="AF45" s="682"/>
      <c r="AG45" s="130" t="s">
        <v>132</v>
      </c>
    </row>
    <row r="46" spans="1:42" s="51" customFormat="1" ht="16.149999999999999" customHeight="1">
      <c r="A46" s="47"/>
      <c r="B46" s="84" t="s">
        <v>314</v>
      </c>
      <c r="C46" s="49"/>
      <c r="D46" s="99"/>
      <c r="E46" s="99"/>
      <c r="F46" s="49"/>
      <c r="G46" s="99"/>
      <c r="H46" s="99"/>
      <c r="I46" s="49"/>
      <c r="J46" s="49"/>
      <c r="K46" s="49"/>
      <c r="L46" s="49"/>
      <c r="M46" s="99"/>
      <c r="N46" s="99"/>
      <c r="O46" s="99"/>
      <c r="P46" s="99"/>
      <c r="Q46" s="99"/>
      <c r="R46" s="99"/>
      <c r="S46" s="99"/>
      <c r="T46" s="99"/>
      <c r="U46" s="99"/>
      <c r="V46" s="99"/>
      <c r="W46" s="99"/>
      <c r="X46" s="99"/>
      <c r="Y46" s="99"/>
      <c r="Z46" s="99"/>
      <c r="AA46" s="99"/>
      <c r="AB46" s="701"/>
      <c r="AC46" s="701"/>
      <c r="AD46" s="701"/>
      <c r="AE46" s="701"/>
      <c r="AF46" s="701"/>
      <c r="AG46" s="128" t="s">
        <v>132</v>
      </c>
      <c r="AH46" s="202"/>
      <c r="AI46" s="202"/>
      <c r="AJ46" s="202"/>
      <c r="AK46" s="202"/>
      <c r="AL46" s="202"/>
      <c r="AM46" s="202"/>
      <c r="AN46" s="202"/>
      <c r="AO46" s="202"/>
      <c r="AP46" s="202"/>
    </row>
    <row r="47" spans="1:42" s="51" customFormat="1" ht="16.149999999999999" customHeight="1">
      <c r="A47" s="47"/>
      <c r="B47" s="101" t="s">
        <v>398</v>
      </c>
      <c r="C47" s="49"/>
      <c r="D47" s="99"/>
      <c r="E47" s="99"/>
      <c r="F47" s="49"/>
      <c r="G47" s="99"/>
      <c r="H47" s="99"/>
      <c r="I47" s="49"/>
      <c r="J47" s="49"/>
      <c r="K47" s="49"/>
      <c r="L47" s="49"/>
      <c r="M47" s="99"/>
      <c r="N47" s="99"/>
      <c r="O47" s="99"/>
      <c r="P47" s="99"/>
      <c r="Q47" s="99"/>
      <c r="R47" s="99"/>
      <c r="S47" s="99"/>
      <c r="T47" s="99"/>
      <c r="U47" s="99"/>
      <c r="V47" s="99"/>
      <c r="W47" s="99"/>
      <c r="X47" s="99"/>
      <c r="Y47" s="99"/>
      <c r="Z47" s="99"/>
      <c r="AA47" s="99"/>
      <c r="AB47" s="701"/>
      <c r="AC47" s="701"/>
      <c r="AD47" s="701"/>
      <c r="AE47" s="701"/>
      <c r="AF47" s="701"/>
      <c r="AG47" s="128" t="s">
        <v>132</v>
      </c>
      <c r="AH47" s="202"/>
      <c r="AI47" s="202"/>
      <c r="AJ47" s="202"/>
      <c r="AK47" s="202"/>
      <c r="AL47" s="202"/>
      <c r="AM47" s="202"/>
      <c r="AN47" s="202"/>
      <c r="AO47" s="202"/>
      <c r="AP47" s="202"/>
    </row>
    <row r="48" spans="1:42" ht="16.149999999999999" customHeight="1">
      <c r="A48" s="17"/>
      <c r="B48" s="81" t="s">
        <v>316</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594"/>
      <c r="AC48" s="594"/>
      <c r="AD48" s="594"/>
      <c r="AE48" s="594"/>
      <c r="AF48" s="594"/>
      <c r="AG48" s="130" t="s">
        <v>132</v>
      </c>
    </row>
    <row r="49" spans="1:34" ht="16.149999999999999" customHeight="1">
      <c r="A49" s="17"/>
      <c r="B49" s="56" t="s">
        <v>317</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594"/>
      <c r="AC49" s="594"/>
      <c r="AD49" s="594"/>
      <c r="AE49" s="594"/>
      <c r="AF49" s="594"/>
      <c r="AG49" s="130" t="s">
        <v>132</v>
      </c>
    </row>
    <row r="50" spans="1:34" ht="16.149999999999999" customHeight="1">
      <c r="A50" s="17"/>
      <c r="B50" s="56" t="s">
        <v>318</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78">
        <f>AB43-SUM(AB44:AF49)</f>
        <v>0</v>
      </c>
      <c r="AC50" s="678"/>
      <c r="AD50" s="678"/>
      <c r="AE50" s="678"/>
      <c r="AF50" s="678"/>
      <c r="AG50" s="25" t="s">
        <v>132</v>
      </c>
    </row>
    <row r="51" spans="1:34" ht="16.149999999999999" customHeight="1" thickBot="1">
      <c r="A51" s="699" t="s">
        <v>319</v>
      </c>
      <c r="B51" s="700"/>
      <c r="C51" s="700"/>
      <c r="D51" s="700"/>
      <c r="E51" s="700"/>
      <c r="F51" s="700"/>
      <c r="G51" s="700"/>
      <c r="H51" s="700"/>
      <c r="I51" s="700"/>
      <c r="J51" s="700"/>
      <c r="K51" s="700"/>
      <c r="L51" s="700"/>
      <c r="M51" s="700"/>
      <c r="N51" s="700"/>
      <c r="O51" s="700"/>
      <c r="P51" s="700"/>
      <c r="Q51" s="700"/>
      <c r="R51" s="700"/>
      <c r="S51" s="700"/>
      <c r="T51" s="700"/>
      <c r="U51" s="700"/>
      <c r="V51" s="700"/>
      <c r="W51" s="700"/>
      <c r="X51" s="700"/>
      <c r="Y51" s="700"/>
      <c r="Z51" s="700"/>
      <c r="AA51" s="700"/>
      <c r="AB51" s="679"/>
      <c r="AC51" s="679"/>
      <c r="AD51" s="679"/>
      <c r="AE51" s="679"/>
      <c r="AF51" s="679"/>
      <c r="AG51" s="242"/>
      <c r="AH51" s="177" t="b">
        <v>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690" t="str">
        <f>IF(AH51=TRUE,"問題なし","問題あり")</f>
        <v>問題あり</v>
      </c>
      <c r="AC52" s="690"/>
      <c r="AD52" s="690"/>
      <c r="AE52" s="690"/>
      <c r="AF52" s="690"/>
      <c r="AG52" s="20"/>
    </row>
    <row r="53" spans="1:34" ht="16.149999999999999" customHeight="1">
      <c r="A53" s="117"/>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34" ht="16.149999999999999" customHeight="1">
      <c r="A54" s="117"/>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34" ht="16.149999999999999" customHeight="1">
      <c r="A55" s="117"/>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34" ht="16.149999999999999" customHeight="1">
      <c r="A56" s="117"/>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34" ht="16.149999999999999" customHeight="1">
      <c r="A57" s="1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34" ht="16.149999999999999" customHeight="1">
      <c r="A58" s="1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34" ht="16.149999999999999" customHeight="1">
      <c r="A59" s="117"/>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34" ht="16.149999999999999" customHeight="1">
      <c r="A60" s="117"/>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row>
    <row r="61" spans="1:34" ht="16.149999999999999" customHeight="1">
      <c r="A61" s="117"/>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row>
    <row r="62" spans="1:34" ht="16.149999999999999" customHeight="1">
      <c r="A62" s="117"/>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row>
    <row r="63" spans="1:34" ht="16.149999999999999" customHeight="1">
      <c r="A63" s="117"/>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row>
    <row r="64" spans="1:34" ht="16.149999999999999" customHeight="1">
      <c r="A64" s="117"/>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row>
    <row r="65" spans="1:33" ht="16.149999999999999" customHeight="1">
      <c r="A65" s="166" t="s">
        <v>151</v>
      </c>
      <c r="B65" s="3"/>
      <c r="C65" s="3"/>
      <c r="D65" s="3"/>
      <c r="E65" s="3"/>
      <c r="F65" s="3"/>
      <c r="G65" s="3"/>
      <c r="H65" s="3"/>
      <c r="I65" s="3"/>
      <c r="J65" s="3"/>
      <c r="K65" s="3"/>
      <c r="L65" s="3"/>
      <c r="M65" s="3"/>
      <c r="N65" s="3"/>
      <c r="O65" s="3"/>
      <c r="P65" s="3"/>
      <c r="Q65" s="3"/>
      <c r="R65" s="3"/>
      <c r="S65" s="3"/>
      <c r="T65" s="3"/>
      <c r="U65" s="3"/>
      <c r="V65" s="3"/>
      <c r="W65" s="3"/>
      <c r="X65" s="3"/>
      <c r="Y65" s="3"/>
      <c r="Z65" s="3"/>
      <c r="AA65" s="20"/>
      <c r="AB65" s="20"/>
      <c r="AC65" s="20"/>
      <c r="AD65" s="20"/>
      <c r="AE65" s="20"/>
      <c r="AF65" s="3"/>
      <c r="AG65" s="4"/>
    </row>
    <row r="66" spans="1:33" ht="16.149999999999999" customHeight="1" thickBot="1">
      <c r="A66" s="2" t="s">
        <v>320</v>
      </c>
      <c r="B66" s="3"/>
      <c r="C66" s="3"/>
      <c r="D66" s="3"/>
      <c r="E66" s="3"/>
      <c r="F66" s="3"/>
      <c r="G66" s="3"/>
      <c r="H66" s="3"/>
      <c r="I66" s="3"/>
      <c r="J66" s="3"/>
      <c r="K66" s="3"/>
      <c r="L66" s="3"/>
      <c r="M66" s="3"/>
      <c r="N66" s="3"/>
      <c r="O66" s="3"/>
      <c r="P66" s="3"/>
      <c r="Q66" s="3"/>
      <c r="R66" s="3"/>
      <c r="S66" s="3"/>
      <c r="T66" s="3"/>
      <c r="U66" s="3"/>
      <c r="V66" s="3"/>
      <c r="W66" s="3"/>
      <c r="X66" s="3"/>
      <c r="Y66" s="3"/>
      <c r="Z66" s="3"/>
      <c r="AA66" s="173"/>
      <c r="AB66" s="173"/>
      <c r="AC66" s="173"/>
      <c r="AD66" s="173"/>
      <c r="AE66" s="173"/>
      <c r="AF66" s="173"/>
      <c r="AG66" s="103"/>
    </row>
    <row r="67" spans="1:33" ht="16.149999999999999" customHeight="1">
      <c r="A67" s="82" t="s">
        <v>321</v>
      </c>
      <c r="B67" s="55"/>
      <c r="C67" s="35"/>
      <c r="D67" s="35"/>
      <c r="E67" s="35"/>
      <c r="F67" s="35"/>
      <c r="G67" s="35"/>
      <c r="H67" s="35"/>
      <c r="I67" s="35"/>
      <c r="J67" s="35"/>
      <c r="K67" s="35"/>
      <c r="L67" s="35"/>
      <c r="M67" s="35"/>
      <c r="N67" s="35"/>
      <c r="O67" s="35"/>
      <c r="P67" s="35"/>
      <c r="Q67" s="35"/>
      <c r="R67" s="35"/>
      <c r="S67" s="35"/>
      <c r="T67" s="35"/>
      <c r="U67" s="35"/>
      <c r="V67" s="35"/>
      <c r="W67" s="35"/>
      <c r="X67" s="35"/>
      <c r="Y67" s="35"/>
      <c r="Z67" s="35"/>
      <c r="AA67" s="72"/>
      <c r="AB67" s="673">
        <f>'（別添）_計画書（診療所用）案１'!AB45</f>
        <v>5</v>
      </c>
      <c r="AC67" s="673"/>
      <c r="AD67" s="673"/>
      <c r="AE67" s="673"/>
      <c r="AF67" s="673"/>
      <c r="AG67" s="74" t="s">
        <v>154</v>
      </c>
    </row>
    <row r="68" spans="1:33" ht="16.149999999999999" customHeight="1">
      <c r="A68" s="94" t="s">
        <v>322</v>
      </c>
      <c r="B68" s="70"/>
      <c r="C68" s="15"/>
      <c r="D68" s="15"/>
      <c r="E68" s="15"/>
      <c r="F68" s="15"/>
      <c r="G68" s="15"/>
      <c r="H68" s="15"/>
      <c r="I68" s="15"/>
      <c r="J68" s="15"/>
      <c r="K68" s="15"/>
      <c r="L68" s="15"/>
      <c r="M68" s="15"/>
      <c r="N68" s="15"/>
      <c r="O68" s="15"/>
      <c r="P68" s="15"/>
      <c r="Q68" s="15"/>
      <c r="R68" s="15"/>
      <c r="S68" s="15"/>
      <c r="T68" s="15"/>
      <c r="U68" s="15"/>
      <c r="V68" s="15"/>
      <c r="W68" s="15"/>
      <c r="X68" s="15"/>
      <c r="Y68" s="15"/>
      <c r="Z68" s="15"/>
      <c r="AA68" s="71"/>
      <c r="AB68" s="639">
        <f>'（別添）_計画書（診療所用）案１'!AB46</f>
        <v>0</v>
      </c>
      <c r="AC68" s="639"/>
      <c r="AD68" s="639"/>
      <c r="AE68" s="639"/>
      <c r="AF68" s="639"/>
      <c r="AG68" s="127" t="s">
        <v>132</v>
      </c>
    </row>
    <row r="69" spans="1:33" ht="16.149999999999999" customHeight="1">
      <c r="A69" s="1" t="s">
        <v>323</v>
      </c>
      <c r="B69" s="3"/>
      <c r="C69" s="3"/>
      <c r="D69" s="3"/>
      <c r="E69" s="3"/>
      <c r="F69" s="3"/>
      <c r="G69" s="3"/>
      <c r="H69" s="3"/>
      <c r="I69" s="3"/>
      <c r="J69" s="3"/>
      <c r="K69" s="3"/>
      <c r="L69" s="3"/>
      <c r="M69" s="3"/>
      <c r="N69" s="3"/>
      <c r="O69" s="3"/>
      <c r="P69" s="3"/>
      <c r="Q69" s="3"/>
      <c r="R69" s="3"/>
      <c r="S69" s="3"/>
      <c r="T69" s="3"/>
      <c r="U69" s="3"/>
      <c r="V69" s="3"/>
      <c r="W69" s="3"/>
      <c r="X69" s="3"/>
      <c r="Y69" s="3"/>
      <c r="Z69" s="3"/>
      <c r="AA69" s="3"/>
      <c r="AB69" s="605"/>
      <c r="AC69" s="605"/>
      <c r="AD69" s="605"/>
      <c r="AE69" s="605"/>
      <c r="AF69" s="605"/>
      <c r="AG69" s="176" t="s">
        <v>132</v>
      </c>
    </row>
    <row r="70" spans="1:33" ht="16.149999999999999" customHeight="1">
      <c r="A70" s="89" t="s">
        <v>324</v>
      </c>
      <c r="B70" s="6"/>
      <c r="C70" s="6"/>
      <c r="D70" s="6"/>
      <c r="E70" s="6"/>
      <c r="F70" s="6"/>
      <c r="G70" s="6"/>
      <c r="H70" s="6"/>
      <c r="I70" s="6"/>
      <c r="J70" s="6"/>
      <c r="K70" s="6"/>
      <c r="L70" s="6"/>
      <c r="M70" s="6"/>
      <c r="N70" s="6"/>
      <c r="O70" s="6"/>
      <c r="P70" s="6"/>
      <c r="Q70" s="6"/>
      <c r="R70" s="6"/>
      <c r="S70" s="6"/>
      <c r="T70" s="6"/>
      <c r="U70" s="6"/>
      <c r="V70" s="6"/>
      <c r="W70" s="6"/>
      <c r="X70" s="6"/>
      <c r="Y70" s="6"/>
      <c r="Z70" s="6"/>
      <c r="AA70" s="6"/>
      <c r="AB70" s="608">
        <f>AB69-AB68</f>
        <v>0</v>
      </c>
      <c r="AC70" s="608"/>
      <c r="AD70" s="608"/>
      <c r="AE70" s="608"/>
      <c r="AF70" s="608"/>
      <c r="AG70" s="176" t="s">
        <v>132</v>
      </c>
    </row>
    <row r="71" spans="1:33" ht="16.149999999999999" customHeight="1">
      <c r="A71" s="17"/>
      <c r="B71" s="84" t="s">
        <v>325</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674"/>
      <c r="AC71" s="674"/>
      <c r="AD71" s="674"/>
      <c r="AE71" s="674"/>
      <c r="AF71" s="674"/>
      <c r="AG71" s="131" t="s">
        <v>132</v>
      </c>
    </row>
    <row r="72" spans="1:33" ht="16.149999999999999" customHeight="1" thickBot="1">
      <c r="A72" s="41"/>
      <c r="B72" s="86" t="s">
        <v>326</v>
      </c>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675"/>
      <c r="AC72" s="675"/>
      <c r="AD72" s="675"/>
      <c r="AE72" s="675"/>
      <c r="AF72" s="675"/>
      <c r="AG72" s="131" t="s">
        <v>160</v>
      </c>
    </row>
    <row r="73" spans="1:33" ht="16.149999999999999" customHeight="1" thickTop="1" thickBot="1">
      <c r="A73" s="85"/>
      <c r="B73" s="87" t="s">
        <v>327</v>
      </c>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676">
        <f>IFERROR(AB72/AB68*100,0)</f>
        <v>0</v>
      </c>
      <c r="AC73" s="676"/>
      <c r="AD73" s="676"/>
      <c r="AE73" s="676"/>
      <c r="AF73" s="676"/>
      <c r="AG73" s="132" t="s">
        <v>162</v>
      </c>
    </row>
    <row r="74" spans="1:33" ht="16.149999999999999" customHeight="1">
      <c r="A74" s="51"/>
      <c r="D74" s="48"/>
      <c r="E74" s="48"/>
      <c r="F74" s="48"/>
      <c r="G74" s="48"/>
      <c r="H74" s="48"/>
      <c r="I74" s="48"/>
      <c r="J74" s="48"/>
      <c r="K74" s="48"/>
      <c r="L74" s="48"/>
      <c r="M74" s="48"/>
      <c r="N74" s="48"/>
      <c r="O74" s="48"/>
      <c r="P74" s="48"/>
      <c r="Q74" s="48"/>
      <c r="R74" s="48"/>
      <c r="S74" s="48"/>
      <c r="T74" s="48"/>
      <c r="U74" s="48"/>
      <c r="V74" s="48"/>
      <c r="W74" s="48"/>
      <c r="X74" s="48"/>
      <c r="Y74" s="48"/>
      <c r="Z74" s="48"/>
      <c r="AA74" s="48"/>
    </row>
    <row r="75" spans="1:33" ht="16.149999999999999" customHeight="1" thickBot="1">
      <c r="A75" s="2" t="s">
        <v>242</v>
      </c>
      <c r="B75" s="3"/>
      <c r="C75" s="3"/>
      <c r="D75" s="3"/>
      <c r="E75" s="3"/>
      <c r="F75" s="3"/>
      <c r="G75" s="3"/>
      <c r="H75" s="3"/>
      <c r="I75" s="3"/>
      <c r="J75" s="3"/>
      <c r="K75" s="3"/>
      <c r="L75" s="3"/>
      <c r="M75" s="3"/>
      <c r="N75" s="3"/>
      <c r="O75" s="3"/>
      <c r="P75" s="3"/>
      <c r="Q75" s="3"/>
      <c r="R75" s="3"/>
      <c r="S75" s="3"/>
      <c r="T75" s="3"/>
      <c r="U75" s="3"/>
      <c r="V75" s="3"/>
      <c r="W75" s="3"/>
      <c r="X75" s="3"/>
      <c r="Y75" s="3"/>
      <c r="Z75" s="3"/>
      <c r="AA75" s="609"/>
      <c r="AB75" s="609"/>
      <c r="AC75" s="609"/>
      <c r="AD75" s="609"/>
      <c r="AE75" s="609"/>
      <c r="AF75" s="609"/>
      <c r="AG75" s="609"/>
    </row>
    <row r="76" spans="1:33" ht="16.149999999999999" customHeight="1">
      <c r="A76" s="116" t="s">
        <v>328</v>
      </c>
      <c r="B76" s="55"/>
      <c r="C76" s="35"/>
      <c r="D76" s="35"/>
      <c r="E76" s="35"/>
      <c r="F76" s="35"/>
      <c r="G76" s="35"/>
      <c r="H76" s="35"/>
      <c r="I76" s="35"/>
      <c r="J76" s="35"/>
      <c r="K76" s="35"/>
      <c r="L76" s="35"/>
      <c r="M76" s="35"/>
      <c r="N76" s="35"/>
      <c r="O76" s="35"/>
      <c r="P76" s="35"/>
      <c r="Q76" s="35"/>
      <c r="R76" s="35"/>
      <c r="S76" s="35"/>
      <c r="T76" s="35"/>
      <c r="U76" s="35"/>
      <c r="V76" s="35"/>
      <c r="W76" s="35"/>
      <c r="X76" s="35"/>
      <c r="Y76" s="35"/>
      <c r="Z76" s="35"/>
      <c r="AA76" s="72"/>
      <c r="AB76" s="673">
        <f>'（別添）_計画書（診療所用）案１'!AB54</f>
        <v>0</v>
      </c>
      <c r="AC76" s="673"/>
      <c r="AD76" s="673"/>
      <c r="AE76" s="673"/>
      <c r="AF76" s="673"/>
      <c r="AG76" s="74" t="s">
        <v>154</v>
      </c>
    </row>
    <row r="77" spans="1:33" ht="16.149999999999999" customHeight="1">
      <c r="A77" s="1" t="s">
        <v>329</v>
      </c>
      <c r="B77" s="70"/>
      <c r="C77" s="15"/>
      <c r="D77" s="15"/>
      <c r="E77" s="15"/>
      <c r="F77" s="15"/>
      <c r="G77" s="15"/>
      <c r="H77" s="15"/>
      <c r="I77" s="15"/>
      <c r="J77" s="15"/>
      <c r="K77" s="15"/>
      <c r="L77" s="15"/>
      <c r="M77" s="15"/>
      <c r="N77" s="15"/>
      <c r="O77" s="15"/>
      <c r="P77" s="15"/>
      <c r="Q77" s="15"/>
      <c r="R77" s="15"/>
      <c r="S77" s="15"/>
      <c r="T77" s="15"/>
      <c r="U77" s="15"/>
      <c r="V77" s="15"/>
      <c r="W77" s="15"/>
      <c r="X77" s="15"/>
      <c r="Y77" s="15"/>
      <c r="Z77" s="15"/>
      <c r="AA77" s="71"/>
      <c r="AB77" s="639">
        <f>'（別添）_計画書（診療所用）案１'!AB55</f>
        <v>0</v>
      </c>
      <c r="AC77" s="639"/>
      <c r="AD77" s="639"/>
      <c r="AE77" s="639"/>
      <c r="AF77" s="639"/>
      <c r="AG77" s="127" t="s">
        <v>132</v>
      </c>
    </row>
    <row r="78" spans="1:33" ht="16.149999999999999" customHeight="1">
      <c r="A78" s="1" t="s">
        <v>330</v>
      </c>
      <c r="B78" s="3"/>
      <c r="C78" s="3"/>
      <c r="D78" s="3"/>
      <c r="E78" s="3"/>
      <c r="F78" s="3"/>
      <c r="G78" s="3"/>
      <c r="H78" s="3"/>
      <c r="I78" s="3"/>
      <c r="J78" s="3"/>
      <c r="K78" s="3"/>
      <c r="L78" s="3"/>
      <c r="M78" s="3"/>
      <c r="N78" s="3"/>
      <c r="O78" s="3"/>
      <c r="P78" s="3"/>
      <c r="Q78" s="3"/>
      <c r="R78" s="3"/>
      <c r="S78" s="3"/>
      <c r="T78" s="3"/>
      <c r="U78" s="3"/>
      <c r="V78" s="3"/>
      <c r="W78" s="3"/>
      <c r="X78" s="3"/>
      <c r="Y78" s="3"/>
      <c r="Z78" s="3"/>
      <c r="AA78" s="3"/>
      <c r="AB78" s="605"/>
      <c r="AC78" s="605"/>
      <c r="AD78" s="605"/>
      <c r="AE78" s="605"/>
      <c r="AF78" s="605"/>
      <c r="AG78" s="176" t="s">
        <v>132</v>
      </c>
    </row>
    <row r="79" spans="1:33" ht="16.149999999999999" customHeight="1">
      <c r="A79" s="89" t="s">
        <v>331</v>
      </c>
      <c r="B79" s="6"/>
      <c r="C79" s="6"/>
      <c r="D79" s="6"/>
      <c r="E79" s="6"/>
      <c r="F79" s="6"/>
      <c r="G79" s="6"/>
      <c r="H79" s="6"/>
      <c r="I79" s="6"/>
      <c r="J79" s="6"/>
      <c r="K79" s="6"/>
      <c r="L79" s="6"/>
      <c r="M79" s="6"/>
      <c r="N79" s="6"/>
      <c r="O79" s="6"/>
      <c r="P79" s="6"/>
      <c r="Q79" s="6"/>
      <c r="R79" s="6"/>
      <c r="S79" s="6"/>
      <c r="T79" s="6"/>
      <c r="U79" s="6"/>
      <c r="V79" s="6"/>
      <c r="W79" s="6"/>
      <c r="X79" s="6"/>
      <c r="Y79" s="6"/>
      <c r="Z79" s="6"/>
      <c r="AA79" s="6"/>
      <c r="AB79" s="608">
        <f>AB78-AB77</f>
        <v>0</v>
      </c>
      <c r="AC79" s="608"/>
      <c r="AD79" s="608"/>
      <c r="AE79" s="608"/>
      <c r="AF79" s="608"/>
      <c r="AG79" s="176" t="s">
        <v>132</v>
      </c>
    </row>
    <row r="80" spans="1:33" ht="16.149999999999999" customHeight="1">
      <c r="A80" s="17"/>
      <c r="B80" s="84" t="s">
        <v>332</v>
      </c>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674"/>
      <c r="AC80" s="674"/>
      <c r="AD80" s="674"/>
      <c r="AE80" s="674"/>
      <c r="AF80" s="674"/>
      <c r="AG80" s="131" t="s">
        <v>132</v>
      </c>
    </row>
    <row r="81" spans="1:33" ht="16.149999999999999" customHeight="1" thickBot="1">
      <c r="A81" s="41"/>
      <c r="B81" s="86" t="s">
        <v>333</v>
      </c>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675"/>
      <c r="AC81" s="675"/>
      <c r="AD81" s="675"/>
      <c r="AE81" s="675"/>
      <c r="AF81" s="675"/>
      <c r="AG81" s="131" t="s">
        <v>160</v>
      </c>
    </row>
    <row r="82" spans="1:33" ht="16.350000000000001" customHeight="1" thickTop="1" thickBot="1">
      <c r="A82" s="85"/>
      <c r="B82" s="87" t="s">
        <v>334</v>
      </c>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676">
        <f>IFERROR(AB81/AB77*100,0)</f>
        <v>0</v>
      </c>
      <c r="AC82" s="676"/>
      <c r="AD82" s="676"/>
      <c r="AE82" s="676"/>
      <c r="AF82" s="676"/>
      <c r="AG82" s="132" t="s">
        <v>162</v>
      </c>
    </row>
    <row r="83" spans="1:33" ht="16.350000000000001" customHeight="1"/>
    <row r="84" spans="1:33" ht="16.149999999999999" customHeight="1" thickBot="1">
      <c r="A84" s="2" t="s">
        <v>243</v>
      </c>
      <c r="B84" s="3"/>
      <c r="C84" s="3"/>
      <c r="D84" s="3"/>
      <c r="E84" s="3"/>
      <c r="F84" s="3"/>
      <c r="G84" s="3"/>
      <c r="H84" s="3"/>
      <c r="I84" s="3"/>
      <c r="J84" s="3"/>
      <c r="K84" s="3"/>
      <c r="L84" s="3"/>
      <c r="M84" s="3"/>
      <c r="N84" s="3"/>
      <c r="O84" s="3"/>
      <c r="P84" s="3"/>
      <c r="Q84" s="3"/>
      <c r="R84" s="3"/>
      <c r="S84" s="3"/>
      <c r="T84" s="3"/>
      <c r="U84" s="3"/>
      <c r="V84" s="3"/>
      <c r="W84" s="3"/>
      <c r="X84" s="3"/>
      <c r="Y84" s="3"/>
      <c r="Z84" s="3"/>
      <c r="AA84" s="609"/>
      <c r="AB84" s="609"/>
      <c r="AC84" s="609"/>
      <c r="AD84" s="609"/>
      <c r="AE84" s="609"/>
      <c r="AF84" s="609"/>
      <c r="AG84" s="609"/>
    </row>
    <row r="85" spans="1:33" ht="16.149999999999999" customHeight="1">
      <c r="A85" s="116" t="s">
        <v>335</v>
      </c>
      <c r="B85" s="55"/>
      <c r="C85" s="35"/>
      <c r="D85" s="35"/>
      <c r="E85" s="35"/>
      <c r="F85" s="35"/>
      <c r="G85" s="35"/>
      <c r="H85" s="35"/>
      <c r="I85" s="35"/>
      <c r="J85" s="35"/>
      <c r="K85" s="35"/>
      <c r="L85" s="35"/>
      <c r="M85" s="35"/>
      <c r="N85" s="35"/>
      <c r="O85" s="35"/>
      <c r="P85" s="35"/>
      <c r="Q85" s="35"/>
      <c r="R85" s="35"/>
      <c r="S85" s="35"/>
      <c r="T85" s="35"/>
      <c r="U85" s="35"/>
      <c r="V85" s="35"/>
      <c r="W85" s="35"/>
      <c r="X85" s="35"/>
      <c r="Y85" s="35"/>
      <c r="Z85" s="35"/>
      <c r="AA85" s="72"/>
      <c r="AB85" s="673">
        <f>'（別添）_計画書（診療所用）案１'!AB63</f>
        <v>0</v>
      </c>
      <c r="AC85" s="673"/>
      <c r="AD85" s="673"/>
      <c r="AE85" s="673"/>
      <c r="AF85" s="673"/>
      <c r="AG85" s="74" t="s">
        <v>154</v>
      </c>
    </row>
    <row r="86" spans="1:33" ht="16.149999999999999" customHeight="1">
      <c r="A86" s="1" t="s">
        <v>336</v>
      </c>
      <c r="B86" s="70"/>
      <c r="C86" s="15"/>
      <c r="D86" s="15"/>
      <c r="E86" s="15"/>
      <c r="F86" s="15"/>
      <c r="G86" s="15"/>
      <c r="H86" s="15"/>
      <c r="I86" s="15"/>
      <c r="J86" s="15"/>
      <c r="K86" s="15"/>
      <c r="L86" s="15"/>
      <c r="M86" s="15"/>
      <c r="N86" s="15"/>
      <c r="O86" s="15"/>
      <c r="P86" s="15"/>
      <c r="Q86" s="15"/>
      <c r="R86" s="15"/>
      <c r="S86" s="15"/>
      <c r="T86" s="15"/>
      <c r="U86" s="15"/>
      <c r="V86" s="15"/>
      <c r="W86" s="15"/>
      <c r="X86" s="15"/>
      <c r="Y86" s="15"/>
      <c r="Z86" s="15"/>
      <c r="AA86" s="71"/>
      <c r="AB86" s="639">
        <f>'（別添）_計画書（診療所用）案１'!AB64</f>
        <v>0</v>
      </c>
      <c r="AC86" s="639"/>
      <c r="AD86" s="639"/>
      <c r="AE86" s="639"/>
      <c r="AF86" s="639"/>
      <c r="AG86" s="127" t="s">
        <v>132</v>
      </c>
    </row>
    <row r="87" spans="1:33" ht="16.149999999999999" customHeight="1">
      <c r="A87" s="1" t="s">
        <v>337</v>
      </c>
      <c r="B87" s="3"/>
      <c r="C87" s="3"/>
      <c r="D87" s="3"/>
      <c r="E87" s="3"/>
      <c r="F87" s="3"/>
      <c r="G87" s="3"/>
      <c r="H87" s="3"/>
      <c r="I87" s="3"/>
      <c r="J87" s="3"/>
      <c r="K87" s="3"/>
      <c r="L87" s="3"/>
      <c r="M87" s="3"/>
      <c r="N87" s="3"/>
      <c r="O87" s="3"/>
      <c r="P87" s="3"/>
      <c r="Q87" s="3"/>
      <c r="R87" s="3"/>
      <c r="S87" s="3"/>
      <c r="T87" s="3"/>
      <c r="U87" s="3"/>
      <c r="V87" s="3"/>
      <c r="W87" s="3"/>
      <c r="X87" s="3"/>
      <c r="Y87" s="3"/>
      <c r="Z87" s="3"/>
      <c r="AA87" s="3"/>
      <c r="AB87" s="605"/>
      <c r="AC87" s="605"/>
      <c r="AD87" s="605"/>
      <c r="AE87" s="605"/>
      <c r="AF87" s="605"/>
      <c r="AG87" s="176" t="s">
        <v>132</v>
      </c>
    </row>
    <row r="88" spans="1:33" ht="16.149999999999999" customHeight="1">
      <c r="A88" s="89" t="s">
        <v>338</v>
      </c>
      <c r="B88" s="6"/>
      <c r="C88" s="6"/>
      <c r="D88" s="6"/>
      <c r="E88" s="6"/>
      <c r="F88" s="6"/>
      <c r="G88" s="6"/>
      <c r="H88" s="6"/>
      <c r="I88" s="6"/>
      <c r="J88" s="6"/>
      <c r="K88" s="6"/>
      <c r="L88" s="6"/>
      <c r="M88" s="6"/>
      <c r="N88" s="6"/>
      <c r="O88" s="6"/>
      <c r="P88" s="6"/>
      <c r="Q88" s="6"/>
      <c r="R88" s="6"/>
      <c r="S88" s="6"/>
      <c r="T88" s="6"/>
      <c r="U88" s="6"/>
      <c r="V88" s="6"/>
      <c r="W88" s="6"/>
      <c r="X88" s="6"/>
      <c r="Y88" s="6"/>
      <c r="Z88" s="6"/>
      <c r="AA88" s="6"/>
      <c r="AB88" s="608">
        <f>AB87-AB86</f>
        <v>0</v>
      </c>
      <c r="AC88" s="608"/>
      <c r="AD88" s="608"/>
      <c r="AE88" s="608"/>
      <c r="AF88" s="608"/>
      <c r="AG88" s="176" t="s">
        <v>132</v>
      </c>
    </row>
    <row r="89" spans="1:33" ht="16.149999999999999" customHeight="1">
      <c r="A89" s="17"/>
      <c r="B89" s="84" t="s">
        <v>339</v>
      </c>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674"/>
      <c r="AC89" s="674"/>
      <c r="AD89" s="674"/>
      <c r="AE89" s="674"/>
      <c r="AF89" s="674"/>
      <c r="AG89" s="131" t="s">
        <v>132</v>
      </c>
    </row>
    <row r="90" spans="1:33" ht="16.149999999999999" customHeight="1" thickBot="1">
      <c r="A90" s="41"/>
      <c r="B90" s="86" t="s">
        <v>340</v>
      </c>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675"/>
      <c r="AC90" s="675"/>
      <c r="AD90" s="675"/>
      <c r="AE90" s="675"/>
      <c r="AF90" s="675"/>
      <c r="AG90" s="131" t="s">
        <v>160</v>
      </c>
    </row>
    <row r="91" spans="1:33" ht="16.350000000000001" customHeight="1" thickTop="1" thickBot="1">
      <c r="A91" s="85"/>
      <c r="B91" s="87" t="s">
        <v>341</v>
      </c>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676">
        <f>IFERROR(AB90/AB86*100,0)</f>
        <v>0</v>
      </c>
      <c r="AC91" s="676"/>
      <c r="AD91" s="676"/>
      <c r="AE91" s="676"/>
      <c r="AF91" s="676"/>
      <c r="AG91" s="132" t="s">
        <v>162</v>
      </c>
    </row>
    <row r="92" spans="1:33" ht="16.350000000000001" customHeight="1"/>
    <row r="93" spans="1:33" ht="16.149999999999999" customHeight="1" thickBot="1">
      <c r="A93" s="2" t="s">
        <v>244</v>
      </c>
      <c r="B93" s="3"/>
      <c r="C93" s="3"/>
      <c r="D93" s="3"/>
      <c r="E93" s="3"/>
      <c r="F93" s="3"/>
      <c r="G93" s="3"/>
      <c r="H93" s="3"/>
      <c r="I93" s="3"/>
      <c r="J93" s="3"/>
      <c r="K93" s="3"/>
      <c r="L93" s="3"/>
      <c r="M93" s="3"/>
      <c r="N93" s="3"/>
      <c r="O93" s="3"/>
      <c r="P93" s="3"/>
      <c r="Q93" s="3"/>
      <c r="R93" s="3"/>
      <c r="S93" s="3"/>
      <c r="T93" s="3"/>
      <c r="U93" s="3"/>
      <c r="V93" s="3"/>
      <c r="W93" s="3"/>
      <c r="X93" s="3"/>
      <c r="Y93" s="3"/>
      <c r="Z93" s="3"/>
      <c r="AA93" s="609"/>
      <c r="AB93" s="609"/>
      <c r="AC93" s="609"/>
      <c r="AD93" s="609"/>
      <c r="AE93" s="609"/>
      <c r="AF93" s="609"/>
      <c r="AG93" s="609"/>
    </row>
    <row r="94" spans="1:33" ht="16.149999999999999" customHeight="1">
      <c r="A94" s="116" t="s">
        <v>342</v>
      </c>
      <c r="B94" s="55"/>
      <c r="C94" s="35"/>
      <c r="D94" s="35"/>
      <c r="E94" s="35"/>
      <c r="F94" s="35"/>
      <c r="G94" s="35"/>
      <c r="H94" s="35"/>
      <c r="I94" s="35"/>
      <c r="J94" s="35"/>
      <c r="K94" s="35"/>
      <c r="L94" s="35"/>
      <c r="M94" s="35"/>
      <c r="N94" s="35"/>
      <c r="O94" s="35"/>
      <c r="P94" s="35"/>
      <c r="Q94" s="35"/>
      <c r="R94" s="35"/>
      <c r="S94" s="35"/>
      <c r="T94" s="35"/>
      <c r="U94" s="35"/>
      <c r="V94" s="35"/>
      <c r="W94" s="35"/>
      <c r="X94" s="35"/>
      <c r="Y94" s="35"/>
      <c r="Z94" s="35"/>
      <c r="AA94" s="72"/>
      <c r="AB94" s="673">
        <f>'（別添）_計画書（診療所用）案１'!AB72</f>
        <v>0</v>
      </c>
      <c r="AC94" s="673"/>
      <c r="AD94" s="673"/>
      <c r="AE94" s="673"/>
      <c r="AF94" s="673"/>
      <c r="AG94" s="74" t="s">
        <v>154</v>
      </c>
    </row>
    <row r="95" spans="1:33" ht="16.149999999999999" customHeight="1">
      <c r="A95" s="1" t="s">
        <v>343</v>
      </c>
      <c r="B95" s="70"/>
      <c r="C95" s="15"/>
      <c r="D95" s="15"/>
      <c r="E95" s="15"/>
      <c r="F95" s="15"/>
      <c r="G95" s="15"/>
      <c r="H95" s="15"/>
      <c r="I95" s="15"/>
      <c r="J95" s="15"/>
      <c r="K95" s="15"/>
      <c r="L95" s="15"/>
      <c r="M95" s="15"/>
      <c r="N95" s="15"/>
      <c r="O95" s="15"/>
      <c r="P95" s="15"/>
      <c r="Q95" s="15"/>
      <c r="R95" s="15"/>
      <c r="S95" s="15"/>
      <c r="T95" s="15"/>
      <c r="U95" s="15"/>
      <c r="V95" s="15"/>
      <c r="W95" s="15"/>
      <c r="X95" s="15"/>
      <c r="Y95" s="15"/>
      <c r="Z95" s="15"/>
      <c r="AA95" s="71"/>
      <c r="AB95" s="639">
        <f>'（別添）_計画書（診療所用）案１'!AB73</f>
        <v>0</v>
      </c>
      <c r="AC95" s="639"/>
      <c r="AD95" s="639"/>
      <c r="AE95" s="639"/>
      <c r="AF95" s="639"/>
      <c r="AG95" s="127" t="s">
        <v>132</v>
      </c>
    </row>
    <row r="96" spans="1:33" ht="16.149999999999999" customHeight="1">
      <c r="A96" s="1" t="s">
        <v>344</v>
      </c>
      <c r="B96" s="3"/>
      <c r="C96" s="3"/>
      <c r="D96" s="3"/>
      <c r="E96" s="3"/>
      <c r="F96" s="3"/>
      <c r="G96" s="3"/>
      <c r="H96" s="3"/>
      <c r="I96" s="3"/>
      <c r="J96" s="3"/>
      <c r="K96" s="3"/>
      <c r="L96" s="3"/>
      <c r="M96" s="3"/>
      <c r="N96" s="3"/>
      <c r="O96" s="3"/>
      <c r="P96" s="3"/>
      <c r="Q96" s="3"/>
      <c r="R96" s="3"/>
      <c r="S96" s="3"/>
      <c r="T96" s="3"/>
      <c r="U96" s="3"/>
      <c r="V96" s="3"/>
      <c r="W96" s="3"/>
      <c r="X96" s="3"/>
      <c r="Y96" s="3"/>
      <c r="Z96" s="3"/>
      <c r="AA96" s="3"/>
      <c r="AB96" s="605"/>
      <c r="AC96" s="605"/>
      <c r="AD96" s="605"/>
      <c r="AE96" s="605"/>
      <c r="AF96" s="605"/>
      <c r="AG96" s="176" t="s">
        <v>132</v>
      </c>
    </row>
    <row r="97" spans="1:35" ht="16.149999999999999" customHeight="1">
      <c r="A97" s="89" t="s">
        <v>345</v>
      </c>
      <c r="B97" s="6"/>
      <c r="C97" s="6"/>
      <c r="D97" s="6"/>
      <c r="E97" s="6"/>
      <c r="F97" s="6"/>
      <c r="G97" s="6"/>
      <c r="H97" s="6"/>
      <c r="I97" s="6"/>
      <c r="J97" s="6"/>
      <c r="K97" s="6"/>
      <c r="L97" s="6"/>
      <c r="M97" s="6"/>
      <c r="N97" s="6"/>
      <c r="O97" s="6"/>
      <c r="P97" s="6"/>
      <c r="Q97" s="6"/>
      <c r="R97" s="6"/>
      <c r="S97" s="6"/>
      <c r="T97" s="6"/>
      <c r="U97" s="6"/>
      <c r="V97" s="6"/>
      <c r="W97" s="6"/>
      <c r="X97" s="6"/>
      <c r="Y97" s="6"/>
      <c r="Z97" s="6"/>
      <c r="AA97" s="6"/>
      <c r="AB97" s="608">
        <f>AB96-AB95</f>
        <v>0</v>
      </c>
      <c r="AC97" s="608"/>
      <c r="AD97" s="608"/>
      <c r="AE97" s="608"/>
      <c r="AF97" s="608"/>
      <c r="AG97" s="176" t="s">
        <v>132</v>
      </c>
    </row>
    <row r="98" spans="1:35" ht="16.149999999999999" customHeight="1">
      <c r="A98" s="17"/>
      <c r="B98" s="84" t="s">
        <v>346</v>
      </c>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674"/>
      <c r="AC98" s="674"/>
      <c r="AD98" s="674"/>
      <c r="AE98" s="674"/>
      <c r="AF98" s="674"/>
      <c r="AG98" s="131" t="s">
        <v>132</v>
      </c>
    </row>
    <row r="99" spans="1:35" ht="16.350000000000001" customHeight="1" thickBot="1">
      <c r="A99" s="41"/>
      <c r="B99" s="86" t="s">
        <v>347</v>
      </c>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675"/>
      <c r="AC99" s="675"/>
      <c r="AD99" s="675"/>
      <c r="AE99" s="675"/>
      <c r="AF99" s="675"/>
      <c r="AG99" s="131" t="s">
        <v>160</v>
      </c>
    </row>
    <row r="100" spans="1:35" ht="16.350000000000001" customHeight="1" thickTop="1" thickBot="1">
      <c r="A100" s="85"/>
      <c r="B100" s="87" t="s">
        <v>348</v>
      </c>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676">
        <f>IFERROR(AB99/AB95*100,0)</f>
        <v>0</v>
      </c>
      <c r="AC100" s="676"/>
      <c r="AD100" s="676"/>
      <c r="AE100" s="676"/>
      <c r="AF100" s="676"/>
      <c r="AG100" s="132" t="s">
        <v>162</v>
      </c>
    </row>
    <row r="101" spans="1:35" ht="16.350000000000001" customHeight="1"/>
    <row r="102" spans="1:35" ht="16.149999999999999" customHeight="1" thickBot="1">
      <c r="A102" s="2" t="s">
        <v>195</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609"/>
      <c r="AB102" s="609"/>
      <c r="AC102" s="609"/>
      <c r="AD102" s="609"/>
      <c r="AE102" s="609"/>
      <c r="AF102" s="609"/>
      <c r="AG102" s="609"/>
    </row>
    <row r="103" spans="1:35" ht="16.149999999999999" customHeight="1">
      <c r="A103" s="169" t="s">
        <v>399</v>
      </c>
      <c r="B103" s="5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72"/>
      <c r="AB103" s="673">
        <f>'（別添）_計画書（診療所用）案１'!AB81</f>
        <v>0</v>
      </c>
      <c r="AC103" s="673"/>
      <c r="AD103" s="673"/>
      <c r="AE103" s="673"/>
      <c r="AF103" s="673"/>
      <c r="AG103" s="74" t="s">
        <v>154</v>
      </c>
    </row>
    <row r="104" spans="1:35" ht="16.149999999999999" customHeight="1">
      <c r="A104" s="168" t="s">
        <v>400</v>
      </c>
      <c r="B104" s="70"/>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71"/>
      <c r="AB104" s="639">
        <f>'（別添）_計画書（診療所用）案１'!AB82</f>
        <v>0</v>
      </c>
      <c r="AC104" s="639"/>
      <c r="AD104" s="639"/>
      <c r="AE104" s="639"/>
      <c r="AF104" s="639"/>
      <c r="AG104" s="127" t="s">
        <v>132</v>
      </c>
    </row>
    <row r="105" spans="1:35" ht="16.149999999999999" customHeight="1">
      <c r="A105" s="1" t="s">
        <v>401</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605"/>
      <c r="AC105" s="605"/>
      <c r="AD105" s="605"/>
      <c r="AE105" s="605"/>
      <c r="AF105" s="605"/>
      <c r="AG105" s="176" t="s">
        <v>132</v>
      </c>
    </row>
    <row r="106" spans="1:35" ht="16.149999999999999" customHeight="1">
      <c r="A106" s="170" t="s">
        <v>353</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08">
        <f>AB105-AB104</f>
        <v>0</v>
      </c>
      <c r="AC106" s="608"/>
      <c r="AD106" s="608"/>
      <c r="AE106" s="608"/>
      <c r="AF106" s="608"/>
      <c r="AG106" s="176" t="s">
        <v>132</v>
      </c>
    </row>
    <row r="107" spans="1:35" ht="16.149999999999999" customHeight="1">
      <c r="A107" s="17"/>
      <c r="B107" s="84" t="s">
        <v>354</v>
      </c>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674"/>
      <c r="AC107" s="674"/>
      <c r="AD107" s="674"/>
      <c r="AE107" s="674"/>
      <c r="AF107" s="674"/>
      <c r="AG107" s="131" t="s">
        <v>132</v>
      </c>
    </row>
    <row r="108" spans="1:35" ht="16.149999999999999" customHeight="1" thickBot="1">
      <c r="A108" s="41"/>
      <c r="B108" s="171" t="s">
        <v>355</v>
      </c>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675"/>
      <c r="AC108" s="675"/>
      <c r="AD108" s="675"/>
      <c r="AE108" s="675"/>
      <c r="AF108" s="675"/>
      <c r="AG108" s="131" t="s">
        <v>160</v>
      </c>
    </row>
    <row r="109" spans="1:35" ht="16.350000000000001" customHeight="1" thickTop="1" thickBot="1">
      <c r="A109" s="85"/>
      <c r="B109" s="172" t="s">
        <v>356</v>
      </c>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676">
        <f>IFERROR(AB108/AB104*100,0)</f>
        <v>0</v>
      </c>
      <c r="AC109" s="676"/>
      <c r="AD109" s="676"/>
      <c r="AE109" s="676"/>
      <c r="AF109" s="676"/>
      <c r="AG109" s="132" t="s">
        <v>162</v>
      </c>
    </row>
    <row r="110" spans="1:35" ht="16.350000000000001" customHeight="1"/>
    <row r="111" spans="1:35" ht="16.350000000000001" customHeight="1">
      <c r="A111" s="64" t="s">
        <v>203</v>
      </c>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133"/>
    </row>
    <row r="112" spans="1:35" ht="16.149999999999999" customHeight="1" thickBot="1">
      <c r="A112" s="62" t="s">
        <v>204</v>
      </c>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11"/>
      <c r="AB112" s="611"/>
      <c r="AC112" s="611"/>
      <c r="AD112" s="611"/>
      <c r="AE112" s="611"/>
      <c r="AF112" s="611"/>
      <c r="AG112" s="611"/>
      <c r="AH112" s="191"/>
      <c r="AI112" s="191"/>
    </row>
    <row r="113" spans="1:35" ht="16.149999999999999" customHeight="1">
      <c r="A113" s="115" t="s">
        <v>402</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75"/>
      <c r="AB113" s="673">
        <f>'（別添）_計画書（診療所用）案１'!AB91</f>
        <v>0</v>
      </c>
      <c r="AC113" s="673"/>
      <c r="AD113" s="673"/>
      <c r="AE113" s="673"/>
      <c r="AF113" s="673"/>
      <c r="AG113" s="77" t="s">
        <v>154</v>
      </c>
      <c r="AH113" s="181"/>
      <c r="AI113" s="181"/>
    </row>
    <row r="114" spans="1:35" ht="16.149999999999999" customHeight="1">
      <c r="A114" s="104" t="s">
        <v>403</v>
      </c>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76"/>
      <c r="AB114" s="639">
        <f>'（別添）_計画書（診療所用）案１'!AB92</f>
        <v>0</v>
      </c>
      <c r="AC114" s="639"/>
      <c r="AD114" s="639"/>
      <c r="AE114" s="639"/>
      <c r="AF114" s="639"/>
      <c r="AG114" s="121" t="s">
        <v>132</v>
      </c>
      <c r="AH114" s="181"/>
      <c r="AI114" s="181"/>
    </row>
    <row r="115" spans="1:35" ht="16.149999999999999" customHeight="1">
      <c r="A115" s="104" t="s">
        <v>404</v>
      </c>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76"/>
      <c r="AB115" s="639">
        <f>'（別添）_計画書（診療所用）案１'!AB93</f>
        <v>0</v>
      </c>
      <c r="AC115" s="639"/>
      <c r="AD115" s="639"/>
      <c r="AE115" s="639"/>
      <c r="AF115" s="639"/>
      <c r="AG115" s="121" t="s">
        <v>132</v>
      </c>
    </row>
    <row r="116" spans="1:35" ht="16.149999999999999" customHeight="1">
      <c r="A116" s="104" t="s">
        <v>405</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13"/>
      <c r="AC116" s="613"/>
      <c r="AD116" s="613"/>
      <c r="AE116" s="613"/>
      <c r="AF116" s="613"/>
      <c r="AG116" s="134" t="s">
        <v>132</v>
      </c>
    </row>
    <row r="117" spans="1:35" ht="16.149999999999999" customHeight="1">
      <c r="A117" s="104" t="s">
        <v>406</v>
      </c>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10"/>
      <c r="AC117" s="610"/>
      <c r="AD117" s="610"/>
      <c r="AE117" s="610"/>
      <c r="AF117" s="610"/>
      <c r="AG117" s="134" t="s">
        <v>132</v>
      </c>
    </row>
    <row r="118" spans="1:35" ht="16.149999999999999" customHeight="1">
      <c r="A118" s="108" t="s">
        <v>407</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14">
        <f>AB116-AB114</f>
        <v>0</v>
      </c>
      <c r="AC118" s="614"/>
      <c r="AD118" s="614"/>
      <c r="AE118" s="614"/>
      <c r="AF118" s="614"/>
      <c r="AG118" s="134" t="s">
        <v>132</v>
      </c>
    </row>
    <row r="119" spans="1:35" ht="16.149999999999999" customHeight="1">
      <c r="A119" s="108" t="s">
        <v>408</v>
      </c>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14">
        <f>AB117-AB115</f>
        <v>0</v>
      </c>
      <c r="AC119" s="614"/>
      <c r="AD119" s="614"/>
      <c r="AE119" s="614"/>
      <c r="AF119" s="614"/>
      <c r="AG119" s="134" t="s">
        <v>132</v>
      </c>
    </row>
    <row r="120" spans="1:35" ht="16.149999999999999" customHeight="1">
      <c r="A120" s="90"/>
      <c r="B120" s="91" t="s">
        <v>409</v>
      </c>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610"/>
      <c r="AC120" s="610"/>
      <c r="AD120" s="610"/>
      <c r="AE120" s="610"/>
      <c r="AF120" s="610"/>
      <c r="AG120" s="137" t="s">
        <v>132</v>
      </c>
    </row>
    <row r="121" spans="1:35" ht="16.149999999999999" customHeight="1" thickBot="1">
      <c r="A121" s="92"/>
      <c r="B121" s="110" t="s">
        <v>410</v>
      </c>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615"/>
      <c r="AC121" s="615"/>
      <c r="AD121" s="615"/>
      <c r="AE121" s="615"/>
      <c r="AF121" s="615"/>
      <c r="AG121" s="137" t="s">
        <v>160</v>
      </c>
    </row>
    <row r="122" spans="1:35" ht="16.350000000000001" customHeight="1" thickTop="1" thickBot="1">
      <c r="A122" s="93"/>
      <c r="B122" s="111" t="s">
        <v>411</v>
      </c>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672">
        <f>IFERROR(AB121/AB115*100,0)</f>
        <v>0</v>
      </c>
      <c r="AC122" s="672"/>
      <c r="AD122" s="672"/>
      <c r="AE122" s="672"/>
      <c r="AF122" s="672"/>
      <c r="AG122" s="138" t="s">
        <v>162</v>
      </c>
    </row>
    <row r="123" spans="1:35" ht="16.350000000000001" customHeight="1">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133"/>
    </row>
    <row r="124" spans="1:35" ht="16.149999999999999" customHeight="1" thickBot="1">
      <c r="A124" s="62" t="s">
        <v>412</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11"/>
      <c r="AB124" s="611"/>
      <c r="AC124" s="611"/>
      <c r="AD124" s="611"/>
      <c r="AE124" s="611"/>
      <c r="AF124" s="611"/>
      <c r="AG124" s="611"/>
      <c r="AH124" s="191"/>
      <c r="AI124" s="191"/>
    </row>
    <row r="125" spans="1:35" ht="16.149999999999999" customHeight="1">
      <c r="A125" s="115" t="s">
        <v>413</v>
      </c>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75"/>
      <c r="AB125" s="673">
        <f>'（別添）_計画書（診療所用）案１'!AB103</f>
        <v>0</v>
      </c>
      <c r="AC125" s="673"/>
      <c r="AD125" s="673"/>
      <c r="AE125" s="673"/>
      <c r="AF125" s="673"/>
      <c r="AG125" s="77" t="s">
        <v>154</v>
      </c>
      <c r="AH125" s="181"/>
      <c r="AI125" s="181"/>
    </row>
    <row r="126" spans="1:35" ht="16.149999999999999" customHeight="1">
      <c r="A126" s="104" t="s">
        <v>414</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6"/>
      <c r="AB126" s="639">
        <f>'（別添）_計画書（診療所用）案１'!AB104</f>
        <v>0</v>
      </c>
      <c r="AC126" s="639"/>
      <c r="AD126" s="639"/>
      <c r="AE126" s="639"/>
      <c r="AF126" s="639"/>
      <c r="AG126" s="121" t="s">
        <v>132</v>
      </c>
      <c r="AH126" s="181"/>
      <c r="AI126" s="181"/>
    </row>
    <row r="127" spans="1:35" ht="16.149999999999999" customHeight="1">
      <c r="A127" s="104" t="s">
        <v>415</v>
      </c>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76"/>
      <c r="AB127" s="639">
        <f>'（別添）_計画書（診療所用）案１'!AB105</f>
        <v>0</v>
      </c>
      <c r="AC127" s="639"/>
      <c r="AD127" s="639"/>
      <c r="AE127" s="639"/>
      <c r="AF127" s="639"/>
      <c r="AG127" s="121" t="s">
        <v>132</v>
      </c>
    </row>
    <row r="128" spans="1:35" ht="16.149999999999999" customHeight="1">
      <c r="A128" s="104" t="s">
        <v>416</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13"/>
      <c r="AC128" s="613"/>
      <c r="AD128" s="613"/>
      <c r="AE128" s="613"/>
      <c r="AF128" s="613"/>
      <c r="AG128" s="134" t="s">
        <v>132</v>
      </c>
    </row>
    <row r="129" spans="1:34" ht="16.149999999999999" customHeight="1">
      <c r="A129" s="104" t="s">
        <v>417</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10"/>
      <c r="AC129" s="610"/>
      <c r="AD129" s="610"/>
      <c r="AE129" s="610"/>
      <c r="AF129" s="610"/>
      <c r="AG129" s="134" t="s">
        <v>132</v>
      </c>
    </row>
    <row r="130" spans="1:34" ht="16.149999999999999" customHeight="1">
      <c r="A130" s="108" t="s">
        <v>418</v>
      </c>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14">
        <f>AB128-AB126</f>
        <v>0</v>
      </c>
      <c r="AC130" s="614"/>
      <c r="AD130" s="614"/>
      <c r="AE130" s="614"/>
      <c r="AF130" s="614"/>
      <c r="AG130" s="134" t="s">
        <v>132</v>
      </c>
    </row>
    <row r="131" spans="1:34" ht="16.149999999999999" customHeight="1">
      <c r="A131" s="108" t="s">
        <v>419</v>
      </c>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14">
        <f>AB129-AB127</f>
        <v>0</v>
      </c>
      <c r="AC131" s="614"/>
      <c r="AD131" s="614"/>
      <c r="AE131" s="614"/>
      <c r="AF131" s="614"/>
      <c r="AG131" s="134" t="s">
        <v>132</v>
      </c>
    </row>
    <row r="132" spans="1:34" ht="16.149999999999999" customHeight="1">
      <c r="A132" s="90"/>
      <c r="B132" s="91" t="s">
        <v>420</v>
      </c>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610"/>
      <c r="AC132" s="610"/>
      <c r="AD132" s="610"/>
      <c r="AE132" s="610"/>
      <c r="AF132" s="610"/>
      <c r="AG132" s="137" t="s">
        <v>132</v>
      </c>
    </row>
    <row r="133" spans="1:34" ht="16.149999999999999" customHeight="1" thickBot="1">
      <c r="A133" s="92"/>
      <c r="B133" s="110" t="s">
        <v>421</v>
      </c>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615"/>
      <c r="AC133" s="615"/>
      <c r="AD133" s="615"/>
      <c r="AE133" s="615"/>
      <c r="AF133" s="615"/>
      <c r="AG133" s="137" t="s">
        <v>160</v>
      </c>
    </row>
    <row r="134" spans="1:34" ht="16.350000000000001" customHeight="1" thickTop="1" thickBot="1">
      <c r="A134" s="93"/>
      <c r="B134" s="111" t="s">
        <v>422</v>
      </c>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672">
        <f>IFERROR(AB133/AB127*100,0)</f>
        <v>0</v>
      </c>
      <c r="AC134" s="672"/>
      <c r="AD134" s="672"/>
      <c r="AE134" s="672"/>
      <c r="AF134" s="672"/>
      <c r="AG134" s="138" t="s">
        <v>162</v>
      </c>
    </row>
    <row r="135" spans="1:34" ht="4.1500000000000004"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ht="14.45" customHeight="1">
      <c r="A136" s="3" t="s">
        <v>386</v>
      </c>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20"/>
    </row>
    <row r="138" spans="1:3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20"/>
    </row>
    <row r="139" spans="1:34">
      <c r="A139" s="3"/>
      <c r="B139" s="3"/>
      <c r="C139" s="3"/>
      <c r="D139" s="3" t="s">
        <v>15</v>
      </c>
      <c r="E139" s="3"/>
      <c r="F139" s="620"/>
      <c r="G139" s="620"/>
      <c r="H139" s="3" t="s">
        <v>16</v>
      </c>
      <c r="I139" s="620"/>
      <c r="J139" s="620"/>
      <c r="K139" s="3" t="s">
        <v>126</v>
      </c>
      <c r="L139" s="620"/>
      <c r="M139" s="620"/>
      <c r="N139" s="3" t="s">
        <v>18</v>
      </c>
      <c r="O139" s="3"/>
      <c r="P139" s="3"/>
      <c r="Q139" s="3" t="s">
        <v>387</v>
      </c>
      <c r="R139" s="3"/>
      <c r="S139" s="3"/>
      <c r="T139" s="3"/>
      <c r="U139" s="621"/>
      <c r="V139" s="621"/>
      <c r="W139" s="621"/>
      <c r="X139" s="621"/>
      <c r="Y139" s="621"/>
      <c r="Z139" s="621"/>
      <c r="AA139" s="621"/>
      <c r="AB139" s="621"/>
      <c r="AC139" s="621"/>
      <c r="AD139" s="621"/>
      <c r="AE139" s="621"/>
      <c r="AF139" s="621"/>
      <c r="AG139" s="20"/>
    </row>
    <row r="140" spans="1:34" ht="10.9" customHeight="1">
      <c r="A140" s="3"/>
      <c r="B140" s="3"/>
      <c r="C140" s="3"/>
      <c r="D140" s="3"/>
      <c r="E140" s="3"/>
      <c r="F140" s="20"/>
      <c r="G140" s="20"/>
      <c r="H140" s="3"/>
      <c r="I140" s="20"/>
      <c r="J140" s="20"/>
      <c r="K140" s="3"/>
      <c r="L140" s="20"/>
      <c r="M140" s="20"/>
      <c r="N140" s="3"/>
      <c r="O140" s="3"/>
      <c r="P140" s="3"/>
      <c r="Q140" s="3"/>
      <c r="R140" s="3"/>
      <c r="S140" s="3"/>
      <c r="T140" s="3"/>
      <c r="U140" s="20"/>
      <c r="V140" s="20"/>
      <c r="W140" s="20"/>
      <c r="X140" s="20"/>
      <c r="Y140" s="20"/>
      <c r="Z140" s="20"/>
      <c r="AA140" s="20"/>
      <c r="AB140" s="20"/>
      <c r="AC140" s="20"/>
      <c r="AD140" s="20"/>
      <c r="AE140" s="20"/>
      <c r="AF140" s="20"/>
      <c r="AG140" s="20"/>
    </row>
    <row r="141" spans="1:34" ht="16.899999999999999" customHeight="1">
      <c r="A141" s="3" t="s">
        <v>233</v>
      </c>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20"/>
    </row>
    <row r="142" spans="1:34" ht="15" customHeight="1">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96"/>
    </row>
    <row r="143" spans="1:34" ht="15" customHeight="1">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96"/>
    </row>
    <row r="144" spans="1:34" ht="15" customHeight="1">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96"/>
    </row>
    <row r="145" spans="1:34" ht="15" customHeight="1">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96"/>
    </row>
    <row r="146" spans="1:34" ht="15" customHeight="1">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96"/>
    </row>
    <row r="147" spans="1:34" ht="15" customHeight="1">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96"/>
    </row>
    <row r="148" spans="1:34" ht="15" customHeight="1">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96"/>
    </row>
    <row r="149" spans="1:34" ht="15" customHeight="1">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204"/>
    </row>
    <row r="150" spans="1:34" ht="15" customHeight="1">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98"/>
    </row>
    <row r="151" spans="1:34" ht="15" customHeight="1">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98"/>
    </row>
    <row r="152" spans="1:34"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98"/>
    </row>
    <row r="153" spans="1:34"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05"/>
    </row>
    <row r="154" spans="1:34"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96"/>
    </row>
    <row r="155" spans="1:34"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96"/>
    </row>
    <row r="156" spans="1:34"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96"/>
    </row>
    <row r="157" spans="1:34"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05"/>
    </row>
    <row r="158" spans="1:34"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96"/>
    </row>
    <row r="159" spans="1:34"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row>
    <row r="160" spans="1:34"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row>
    <row r="161" spans="1:33" ht="15" customHeight="1">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25"/>
    </row>
    <row r="162" spans="1:33" ht="15" customHeight="1">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25"/>
    </row>
    <row r="163" spans="1:33" ht="15" customHeight="1">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25"/>
    </row>
    <row r="164" spans="1:33" ht="15" customHeight="1">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25"/>
    </row>
    <row r="165" spans="1:33" ht="15" customHeight="1">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25"/>
    </row>
    <row r="166" spans="1:33">
      <c r="A166" s="102"/>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25"/>
    </row>
    <row r="167" spans="1:33">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25"/>
    </row>
    <row r="168" spans="1:33">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25"/>
    </row>
    <row r="169" spans="1:33">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25"/>
    </row>
    <row r="170" spans="1:33">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25"/>
    </row>
    <row r="171" spans="1:33">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25"/>
    </row>
    <row r="172" spans="1:33">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25"/>
    </row>
    <row r="173" spans="1:33">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25"/>
    </row>
    <row r="174" spans="1:33">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25"/>
    </row>
    <row r="175" spans="1:33">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25"/>
    </row>
    <row r="176" spans="1:33">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25"/>
    </row>
    <row r="177" spans="1:33">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25"/>
    </row>
    <row r="178" spans="1:33">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25"/>
    </row>
    <row r="179" spans="1:33">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25"/>
    </row>
    <row r="180" spans="1:33">
      <c r="A180" s="102"/>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25"/>
    </row>
    <row r="181" spans="1:33">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25"/>
    </row>
  </sheetData>
  <mergeCells count="19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19:X19"/>
    <mergeCell ref="AC19:AF19"/>
    <mergeCell ref="B20:R20"/>
    <mergeCell ref="S20:Y20"/>
    <mergeCell ref="Z20:AC20"/>
    <mergeCell ref="AD20:AG20"/>
    <mergeCell ref="B15:D15"/>
    <mergeCell ref="E15:F15"/>
    <mergeCell ref="H15:I15"/>
    <mergeCell ref="O15:P15"/>
    <mergeCell ref="R15:S15"/>
    <mergeCell ref="V15:Y15"/>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D30:E30"/>
    <mergeCell ref="G30:H30"/>
    <mergeCell ref="M30:N30"/>
    <mergeCell ref="P30:Q30"/>
    <mergeCell ref="S30:X30"/>
    <mergeCell ref="Z30:AF30"/>
    <mergeCell ref="D29:E29"/>
    <mergeCell ref="G29:H29"/>
    <mergeCell ref="M29:N29"/>
    <mergeCell ref="P29:Q29"/>
    <mergeCell ref="S29:X29"/>
    <mergeCell ref="Z29:AF29"/>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6:E36"/>
    <mergeCell ref="G36:H36"/>
    <mergeCell ref="M36:N36"/>
    <mergeCell ref="P36:Q36"/>
    <mergeCell ref="S36:X36"/>
    <mergeCell ref="Z36:AF36"/>
    <mergeCell ref="D35:E35"/>
    <mergeCell ref="G35:H35"/>
    <mergeCell ref="M35:N35"/>
    <mergeCell ref="P35:Q35"/>
    <mergeCell ref="S35:X35"/>
    <mergeCell ref="Z35:AF35"/>
    <mergeCell ref="Z38:AF38"/>
    <mergeCell ref="Z39:AF39"/>
    <mergeCell ref="B40:Y40"/>
    <mergeCell ref="Z40:AF40"/>
    <mergeCell ref="AB43:AF43"/>
    <mergeCell ref="AB44:AF44"/>
    <mergeCell ref="D37:E37"/>
    <mergeCell ref="G37:H37"/>
    <mergeCell ref="M37:N37"/>
    <mergeCell ref="P37:Q37"/>
    <mergeCell ref="S37:X37"/>
    <mergeCell ref="Z37:AF37"/>
    <mergeCell ref="A51:AA51"/>
    <mergeCell ref="AB51:AF51"/>
    <mergeCell ref="AB52:AF52"/>
    <mergeCell ref="AB67:AF67"/>
    <mergeCell ref="AB68:AF68"/>
    <mergeCell ref="AB69:AF69"/>
    <mergeCell ref="AB45:AF45"/>
    <mergeCell ref="AB46:AF46"/>
    <mergeCell ref="AB47:AF47"/>
    <mergeCell ref="AB48:AF48"/>
    <mergeCell ref="AB49:AF49"/>
    <mergeCell ref="AB50:AF50"/>
    <mergeCell ref="AB77:AF77"/>
    <mergeCell ref="AB78:AF78"/>
    <mergeCell ref="AB79:AF79"/>
    <mergeCell ref="AB80:AF80"/>
    <mergeCell ref="AB81:AF81"/>
    <mergeCell ref="AB82:AF82"/>
    <mergeCell ref="AB70:AF70"/>
    <mergeCell ref="AB71:AF71"/>
    <mergeCell ref="AB72:AF72"/>
    <mergeCell ref="AB73:AF73"/>
    <mergeCell ref="AA75:AG75"/>
    <mergeCell ref="AB76:AF76"/>
    <mergeCell ref="AB90:AF90"/>
    <mergeCell ref="AB91:AF91"/>
    <mergeCell ref="AA93:AG93"/>
    <mergeCell ref="AB94:AF94"/>
    <mergeCell ref="AB95:AF95"/>
    <mergeCell ref="AB96:AF96"/>
    <mergeCell ref="AA84:AG84"/>
    <mergeCell ref="AB85:AF85"/>
    <mergeCell ref="AB86:AF86"/>
    <mergeCell ref="AB87:AF87"/>
    <mergeCell ref="AB88:AF88"/>
    <mergeCell ref="AB89:AF89"/>
    <mergeCell ref="AB104:AF104"/>
    <mergeCell ref="AB105:AF105"/>
    <mergeCell ref="AB106:AF106"/>
    <mergeCell ref="AB107:AF107"/>
    <mergeCell ref="AB108:AF108"/>
    <mergeCell ref="AB109:AF109"/>
    <mergeCell ref="AB97:AF97"/>
    <mergeCell ref="AB98:AF98"/>
    <mergeCell ref="AB99:AF99"/>
    <mergeCell ref="AB100:AF100"/>
    <mergeCell ref="AA102:AG102"/>
    <mergeCell ref="AB103:AF103"/>
    <mergeCell ref="AB118:AF118"/>
    <mergeCell ref="AB119:AF119"/>
    <mergeCell ref="AB120:AF120"/>
    <mergeCell ref="AB121:AF121"/>
    <mergeCell ref="AB122:AF122"/>
    <mergeCell ref="AA124:AG124"/>
    <mergeCell ref="AA112:AG112"/>
    <mergeCell ref="AB113:AF113"/>
    <mergeCell ref="AB114:AF114"/>
    <mergeCell ref="AB115:AF115"/>
    <mergeCell ref="AB116:AF116"/>
    <mergeCell ref="AB117:AF117"/>
    <mergeCell ref="AB131:AF131"/>
    <mergeCell ref="AB132:AF132"/>
    <mergeCell ref="AB133:AF133"/>
    <mergeCell ref="AB134:AF134"/>
    <mergeCell ref="F139:G139"/>
    <mergeCell ref="I139:J139"/>
    <mergeCell ref="L139:M139"/>
    <mergeCell ref="U139:AF139"/>
    <mergeCell ref="AB125:AF125"/>
    <mergeCell ref="AB126:AF126"/>
    <mergeCell ref="AB127:AF127"/>
    <mergeCell ref="AB128:AF128"/>
    <mergeCell ref="AB129:AF129"/>
    <mergeCell ref="AB130:AF130"/>
  </mergeCells>
  <phoneticPr fontId="1"/>
  <conditionalFormatting sqref="AB52:AF52">
    <cfRule type="containsText" dxfId="11" priority="6" operator="containsText" text="問題あり">
      <formula>NOT(ISERROR(SEARCH("問題あり",AB52)))</formula>
    </cfRule>
  </conditionalFormatting>
  <conditionalFormatting sqref="AA53:AE56 AA59:AE65 Z57:AD58">
    <cfRule type="containsText" dxfId="10" priority="5" operator="containsText" text="問題あり">
      <formula>NOT(ISERROR(SEARCH("問題あり",Z53)))</formula>
    </cfRule>
  </conditionalFormatting>
  <conditionalFormatting sqref="A18:AG18 B19:AG19 A26:AG31 B25:AG25 A33:AG40 B32:AG32 A20:AG24">
    <cfRule type="expression" dxfId="9" priority="4">
      <formula>$AH$17=FALSE</formula>
    </cfRule>
  </conditionalFormatting>
  <conditionalFormatting sqref="A19">
    <cfRule type="expression" dxfId="8" priority="3">
      <formula>$AH$17=FALSE</formula>
    </cfRule>
  </conditionalFormatting>
  <conditionalFormatting sqref="A25">
    <cfRule type="expression" dxfId="7" priority="2">
      <formula>$AH$17=FALSE</formula>
    </cfRule>
  </conditionalFormatting>
  <conditionalFormatting sqref="A32">
    <cfRule type="expression" dxfId="6" priority="1">
      <formula>$AH$17=FALSE</formula>
    </cfRule>
  </conditionalFormatting>
  <dataValidations count="2">
    <dataValidation type="list" allowBlank="1" showInputMessage="1" showErrorMessage="1" sqref="R15:S15">
      <formula1>"   ,1,2,3,4,5,6,7,8,9,10,11,12"</formula1>
    </dataValidation>
    <dataValidation type="list" allowBlank="1" showInputMessage="1" showErrorMessage="1" sqref="R19">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Option Button 1">
              <controlPr defaultSize="0" autoFill="0" autoLine="0" autoPict="0">
                <anchor>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4274" r:id="rId5" name="Option Button 2">
              <controlPr defaultSize="0" autoFill="0" autoLine="0" autoPict="0">
                <anchor>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4275" r:id="rId6" name="Check Box 3">
              <controlPr defaultSize="0" autoFill="0" autoLine="0" autoPict="0">
                <anchor>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'リスト（外来）'!$C$4:$C$11</xm:f>
          </x14:formula1>
          <xm:sqref>S21:Y24</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BT179"/>
  <sheetViews>
    <sheetView showGridLines="0" workbookViewId="0"/>
  </sheetViews>
  <sheetFormatPr defaultColWidth="8.75" defaultRowHeight="13.5" outlineLevelCol="1"/>
  <cols>
    <col min="1" max="1" width="4.75" style="4" customWidth="1"/>
    <col min="2" max="2" width="3.375" style="4" customWidth="1"/>
    <col min="3" max="3" width="4.625" style="4" customWidth="1"/>
    <col min="4" max="32" width="3.375" style="4" customWidth="1"/>
    <col min="33" max="33" width="3.375" style="29" customWidth="1"/>
    <col min="34" max="34" width="7" style="177" hidden="1" customWidth="1" outlineLevel="1"/>
    <col min="35" max="40" width="2.75" style="177" hidden="1" customWidth="1" outlineLevel="1"/>
    <col min="41" max="43" width="8.75" style="177" hidden="1" customWidth="1" outlineLevel="1"/>
    <col min="44" max="44" width="8.75" style="4" collapsed="1"/>
    <col min="45" max="16384" width="8.75" style="4"/>
  </cols>
  <sheetData>
    <row r="1" spans="1:33"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c r="A2" s="588" t="s">
        <v>423</v>
      </c>
      <c r="B2" s="588"/>
      <c r="C2" s="588"/>
      <c r="D2" s="588"/>
      <c r="E2" s="588"/>
      <c r="F2" s="588"/>
      <c r="G2" s="588"/>
      <c r="H2" s="588"/>
      <c r="I2" s="588"/>
      <c r="J2" s="588"/>
      <c r="K2" s="588"/>
      <c r="L2" s="588"/>
      <c r="M2" s="588"/>
      <c r="N2" s="588"/>
      <c r="O2" s="588"/>
      <c r="P2" s="588"/>
      <c r="Q2" s="588"/>
      <c r="R2" s="588"/>
      <c r="S2" s="588"/>
      <c r="T2" s="624"/>
      <c r="U2" s="624"/>
      <c r="V2" s="173" t="s">
        <v>290</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c r="A4" s="3"/>
      <c r="B4" s="3"/>
      <c r="C4" s="3"/>
      <c r="D4" s="3"/>
      <c r="E4" s="3"/>
      <c r="F4" s="3"/>
      <c r="G4" s="3"/>
      <c r="H4" s="3"/>
      <c r="I4" s="3"/>
      <c r="J4" s="3"/>
      <c r="K4" s="3"/>
      <c r="L4" s="3"/>
      <c r="M4" s="3"/>
      <c r="N4" s="3"/>
      <c r="O4" s="3"/>
      <c r="P4" s="3"/>
      <c r="Q4" s="3"/>
      <c r="R4" s="3"/>
      <c r="S4" s="591" t="s">
        <v>119</v>
      </c>
      <c r="T4" s="591"/>
      <c r="U4" s="591"/>
      <c r="V4" s="591"/>
      <c r="W4" s="591"/>
      <c r="X4" s="592" t="e">
        <f>IF(#REF!=0,"",#REF!)</f>
        <v>#REF!</v>
      </c>
      <c r="Y4" s="683"/>
      <c r="Z4" s="683"/>
      <c r="AA4" s="683"/>
      <c r="AB4" s="683"/>
      <c r="AC4" s="683"/>
      <c r="AD4" s="683"/>
      <c r="AE4" s="683"/>
      <c r="AF4" s="683"/>
      <c r="AG4" s="693"/>
    </row>
    <row r="5" spans="1:33" ht="16.149999999999999" customHeight="1">
      <c r="A5" s="3"/>
      <c r="B5" s="3"/>
      <c r="C5" s="3"/>
      <c r="D5" s="3"/>
      <c r="E5" s="3"/>
      <c r="F5" s="3"/>
      <c r="G5" s="3"/>
      <c r="H5" s="3"/>
      <c r="I5" s="3"/>
      <c r="J5" s="3"/>
      <c r="K5" s="3"/>
      <c r="L5" s="3"/>
      <c r="M5" s="3"/>
      <c r="N5" s="3"/>
      <c r="O5" s="3"/>
      <c r="P5" s="3"/>
      <c r="Q5" s="3"/>
      <c r="R5" s="3"/>
      <c r="S5" s="3" t="s">
        <v>120</v>
      </c>
      <c r="T5" s="3"/>
      <c r="U5" s="3"/>
      <c r="V5" s="3"/>
      <c r="W5" s="3"/>
      <c r="X5" s="592" t="e">
        <f>IF(#REF!=0,"",#REF!)</f>
        <v>#REF!</v>
      </c>
      <c r="Y5" s="683"/>
      <c r="Z5" s="683"/>
      <c r="AA5" s="683"/>
      <c r="AB5" s="683"/>
      <c r="AC5" s="683"/>
      <c r="AD5" s="683"/>
      <c r="AE5" s="683"/>
      <c r="AF5" s="683"/>
      <c r="AG5" s="693"/>
    </row>
    <row r="6" spans="1:33" ht="16.149999999999999" customHeight="1">
      <c r="A6" s="2" t="s">
        <v>121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c r="A7" s="3" t="s">
        <v>122</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c r="A8" s="3"/>
      <c r="B8" s="697"/>
      <c r="C8" s="698"/>
      <c r="D8" s="668" t="s">
        <v>123</v>
      </c>
      <c r="E8" s="623"/>
      <c r="F8" s="623"/>
      <c r="G8" s="623"/>
      <c r="H8" s="623"/>
      <c r="I8" s="623"/>
      <c r="J8" s="623"/>
      <c r="K8" s="623"/>
      <c r="L8" s="623"/>
      <c r="M8" s="623"/>
      <c r="N8" s="623"/>
      <c r="O8" s="623"/>
      <c r="P8" s="623"/>
      <c r="Q8" s="623"/>
      <c r="R8" s="623"/>
      <c r="S8" s="623"/>
      <c r="T8" s="623"/>
      <c r="U8" s="623"/>
      <c r="V8" s="623"/>
      <c r="W8" s="623"/>
      <c r="X8" s="623"/>
      <c r="Y8" s="623"/>
      <c r="Z8" s="623"/>
      <c r="AA8" s="3"/>
      <c r="AB8" s="3"/>
      <c r="AC8" s="3"/>
      <c r="AD8" s="3"/>
      <c r="AE8" s="3"/>
      <c r="AF8" s="3"/>
      <c r="AG8" s="20"/>
    </row>
    <row r="9" spans="1:33" ht="16.149999999999999" customHeight="1" thickBot="1">
      <c r="A9" s="3"/>
      <c r="B9" s="697"/>
      <c r="C9" s="698"/>
      <c r="D9" s="660" t="s">
        <v>124</v>
      </c>
      <c r="E9" s="638"/>
      <c r="F9" s="638"/>
      <c r="G9" s="638"/>
      <c r="H9" s="638"/>
      <c r="I9" s="638"/>
      <c r="J9" s="638"/>
      <c r="K9" s="638"/>
      <c r="L9" s="638"/>
      <c r="M9" s="638"/>
      <c r="N9" s="638"/>
      <c r="O9" s="638"/>
      <c r="P9" s="638"/>
      <c r="Q9" s="638"/>
      <c r="R9" s="638"/>
      <c r="S9" s="638"/>
      <c r="T9" s="638"/>
      <c r="U9" s="638"/>
      <c r="V9" s="638"/>
      <c r="W9" s="638"/>
      <c r="X9" s="638"/>
      <c r="Y9" s="638"/>
      <c r="Z9" s="638"/>
      <c r="AA9" s="3"/>
      <c r="AB9" s="3"/>
      <c r="AC9" s="3"/>
      <c r="AD9" s="3"/>
      <c r="AE9" s="3"/>
      <c r="AF9" s="3"/>
      <c r="AG9" s="20"/>
    </row>
    <row r="10" spans="1:33" ht="16.149999999999999" customHeight="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c r="A11" s="3" t="s">
        <v>125</v>
      </c>
      <c r="B11" s="3"/>
      <c r="C11" s="3"/>
      <c r="D11" s="3"/>
      <c r="E11" s="3"/>
      <c r="F11" s="3"/>
      <c r="L11" s="3"/>
      <c r="M11" s="3"/>
      <c r="N11" s="3"/>
      <c r="O11" s="3"/>
      <c r="P11" s="3"/>
      <c r="Q11" s="3"/>
      <c r="R11" s="3"/>
      <c r="S11" s="3"/>
      <c r="T11" s="3"/>
      <c r="U11" s="3"/>
      <c r="V11" s="3"/>
      <c r="AE11" s="3"/>
      <c r="AF11" s="3"/>
      <c r="AG11" s="20"/>
    </row>
    <row r="12" spans="1:33" ht="16.149999999999999" customHeight="1" thickBot="1">
      <c r="B12" s="632" t="s">
        <v>15</v>
      </c>
      <c r="C12" s="633"/>
      <c r="D12" s="633"/>
      <c r="E12" s="694" t="str">
        <f>IF('（別添）_計画書（歯科診療所及びⅡを算定する有床診療所）'!E16=0,"",'（別添）_計画書（歯科診療所及びⅡを算定する有床診療所）'!E16)</f>
        <v/>
      </c>
      <c r="F12" s="694"/>
      <c r="G12" s="21" t="s">
        <v>16</v>
      </c>
      <c r="H12" s="694" t="str">
        <f>IF('（別添）_計画書（歯科診療所及びⅡを算定する有床診療所）'!H16=0,"",'（別添）_計画書（歯科診療所及びⅡを算定する有床診療所）'!H16)</f>
        <v/>
      </c>
      <c r="I12" s="694"/>
      <c r="J12" s="21" t="s">
        <v>126</v>
      </c>
      <c r="K12" s="21"/>
      <c r="L12" s="21" t="s">
        <v>127</v>
      </c>
      <c r="M12" s="21" t="s">
        <v>15</v>
      </c>
      <c r="N12" s="21"/>
      <c r="O12" s="694" t="str">
        <f>IF('（別添）_計画書（歯科診療所及びⅡを算定する有床診療所）'!O16=0,"",'（別添）_計画書（歯科診療所及びⅡを算定する有床診療所）'!O16)</f>
        <v/>
      </c>
      <c r="P12" s="694"/>
      <c r="Q12" s="21" t="s">
        <v>16</v>
      </c>
      <c r="R12" s="694" t="str">
        <f>IF('（別添）_計画書（歯科診療所及びⅡを算定する有床診療所）'!R16=0,"",'（別添）_計画書（歯科診療所及びⅡを算定する有床診療所）'!R16)</f>
        <v/>
      </c>
      <c r="S12" s="694"/>
      <c r="T12" s="22" t="s">
        <v>126</v>
      </c>
      <c r="V12" s="695">
        <f>'（別添）_計画書（歯科診療所及びⅡを算定する有床診療所）'!V16</f>
        <v>1</v>
      </c>
      <c r="W12" s="695"/>
      <c r="X12" s="695"/>
      <c r="Y12" s="696"/>
      <c r="Z12" s="3" t="s">
        <v>128</v>
      </c>
      <c r="AA12" s="3"/>
      <c r="AG12" s="20"/>
    </row>
    <row r="13" spans="1:33" ht="16.149999999999999" customHeight="1">
      <c r="B13" s="29"/>
      <c r="C13" s="29"/>
      <c r="D13" s="29"/>
      <c r="E13" s="29"/>
      <c r="F13" s="29"/>
      <c r="H13" s="29"/>
      <c r="I13" s="29"/>
      <c r="O13" s="29"/>
      <c r="P13" s="29"/>
      <c r="R13" s="29"/>
      <c r="S13" s="29"/>
      <c r="V13" s="219"/>
      <c r="W13" s="219"/>
      <c r="X13" s="219"/>
      <c r="Y13" s="219"/>
    </row>
    <row r="14" spans="1:33" ht="16.149999999999999" customHeight="1" thickBot="1">
      <c r="A14" s="3" t="s">
        <v>389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c r="A15" s="3"/>
      <c r="B15" s="632" t="s">
        <v>15</v>
      </c>
      <c r="C15" s="633"/>
      <c r="D15" s="633"/>
      <c r="E15" s="694" t="str">
        <f>IF('（別添）_計画書（歯科診療所及びⅡを算定する有床診療所）'!E21=0,"",'（別添）_計画書（歯科診療所及びⅡを算定する有床診療所）'!E21)</f>
        <v/>
      </c>
      <c r="F15" s="694"/>
      <c r="G15" s="21" t="s">
        <v>16</v>
      </c>
      <c r="H15" s="694" t="str">
        <f>IF('（別添）_計画書（歯科診療所及びⅡを算定する有床診療所）'!H21=0,"",'（別添）_計画書（歯科診療所及びⅡを算定する有床診療所）'!H21)</f>
        <v/>
      </c>
      <c r="I15" s="694"/>
      <c r="J15" s="21" t="s">
        <v>126</v>
      </c>
      <c r="K15" s="21"/>
      <c r="L15" s="21" t="s">
        <v>127</v>
      </c>
      <c r="M15" s="21" t="s">
        <v>15</v>
      </c>
      <c r="N15" s="21"/>
      <c r="O15" s="634"/>
      <c r="P15" s="634"/>
      <c r="Q15" s="21" t="s">
        <v>16</v>
      </c>
      <c r="R15" s="634"/>
      <c r="S15" s="634"/>
      <c r="T15" s="22" t="s">
        <v>126</v>
      </c>
      <c r="V15" s="695">
        <f>IFERROR(IF(E15=O15,R15-H15+1,IF(O15-E15=1,12-H15+1+R15,IF(O15-E15=2,12-H15+1+R15+12,"エラー"))),1)</f>
        <v>1</v>
      </c>
      <c r="W15" s="695"/>
      <c r="X15" s="695"/>
      <c r="Y15" s="696"/>
      <c r="Z15" s="3" t="s">
        <v>128</v>
      </c>
      <c r="AA15" s="3"/>
      <c r="AG15" s="20"/>
    </row>
    <row r="16" spans="1:33" ht="16.149999999999999" customHeight="1" thickBot="1">
      <c r="B16" s="29"/>
      <c r="C16" s="29"/>
      <c r="D16" s="29"/>
      <c r="E16" s="29"/>
      <c r="F16" s="29"/>
      <c r="H16" s="29"/>
      <c r="I16" s="29"/>
      <c r="O16" s="29"/>
      <c r="P16" s="29"/>
      <c r="R16" s="29"/>
      <c r="S16" s="29"/>
      <c r="V16" s="220"/>
      <c r="W16" s="220"/>
      <c r="X16" s="220"/>
      <c r="Y16" s="220"/>
    </row>
    <row r="17" spans="1:36" ht="16.149999999999999" customHeight="1" thickBot="1">
      <c r="A17" s="2" t="s">
        <v>266</v>
      </c>
      <c r="B17" s="2"/>
      <c r="C17" s="3"/>
      <c r="D17" s="3"/>
      <c r="E17" s="3"/>
      <c r="F17" s="3"/>
      <c r="G17" s="3"/>
      <c r="H17" s="3"/>
      <c r="I17" s="3"/>
      <c r="J17" s="3"/>
      <c r="K17" s="3"/>
      <c r="L17" s="3"/>
      <c r="M17" s="3"/>
      <c r="N17" s="3"/>
      <c r="O17" s="3"/>
      <c r="P17" s="3"/>
      <c r="Q17" s="3"/>
      <c r="R17" s="3"/>
      <c r="S17" s="3"/>
      <c r="T17" s="3"/>
      <c r="U17" s="3"/>
      <c r="W17" s="178"/>
      <c r="X17" s="625" t="s">
        <v>237</v>
      </c>
      <c r="Y17" s="626"/>
      <c r="Z17" s="3"/>
      <c r="AA17" s="3"/>
      <c r="AB17" s="3"/>
      <c r="AC17" s="3"/>
      <c r="AD17" s="3"/>
      <c r="AE17" s="3"/>
      <c r="AF17" s="3"/>
      <c r="AG17" s="20"/>
      <c r="AH17" s="177" t="b">
        <v>1</v>
      </c>
    </row>
    <row r="18" spans="1:36" ht="16.149999999999999" customHeight="1" thickBot="1">
      <c r="A18" s="4" t="s">
        <v>390</v>
      </c>
      <c r="B18" s="173"/>
    </row>
    <row r="19" spans="1:36" ht="16.149999999999999" customHeight="1">
      <c r="A19" s="184" t="s">
        <v>424</v>
      </c>
      <c r="B19" s="5"/>
      <c r="C19" s="5"/>
      <c r="D19" s="5"/>
      <c r="E19" s="5"/>
      <c r="F19" s="5"/>
      <c r="G19" s="5"/>
      <c r="H19" s="5"/>
      <c r="I19" s="5"/>
      <c r="J19" s="5"/>
      <c r="K19" s="5"/>
      <c r="L19" s="5"/>
      <c r="M19" s="5"/>
      <c r="N19" s="5"/>
      <c r="O19" s="5"/>
      <c r="P19" s="5"/>
      <c r="Q19" s="5"/>
      <c r="R19" s="731"/>
      <c r="S19" s="732"/>
      <c r="T19" s="732"/>
      <c r="U19" s="732"/>
      <c r="V19" s="732"/>
      <c r="W19" s="732"/>
      <c r="X19" s="732"/>
      <c r="Y19" s="55"/>
      <c r="Z19" s="55"/>
      <c r="AA19" s="55"/>
      <c r="AB19" s="55"/>
      <c r="AC19" s="733"/>
      <c r="AD19" s="733"/>
      <c r="AE19" s="733"/>
      <c r="AF19" s="733"/>
      <c r="AG19" s="74"/>
    </row>
    <row r="20" spans="1:36" ht="16.149999999999999" customHeight="1">
      <c r="A20" s="221"/>
      <c r="B20" s="734" t="s">
        <v>293</v>
      </c>
      <c r="C20" s="734"/>
      <c r="D20" s="734"/>
      <c r="E20" s="734"/>
      <c r="F20" s="734"/>
      <c r="G20" s="734"/>
      <c r="H20" s="734"/>
      <c r="I20" s="734"/>
      <c r="J20" s="734"/>
      <c r="K20" s="734"/>
      <c r="L20" s="734"/>
      <c r="M20" s="734"/>
      <c r="N20" s="734"/>
      <c r="O20" s="734"/>
      <c r="P20" s="734"/>
      <c r="Q20" s="734"/>
      <c r="R20" s="734"/>
      <c r="S20" s="720" t="s">
        <v>294</v>
      </c>
      <c r="T20" s="721"/>
      <c r="U20" s="721"/>
      <c r="V20" s="721"/>
      <c r="W20" s="721"/>
      <c r="X20" s="721"/>
      <c r="Y20" s="722"/>
      <c r="Z20" s="720" t="s">
        <v>238</v>
      </c>
      <c r="AA20" s="721"/>
      <c r="AB20" s="721"/>
      <c r="AC20" s="722"/>
      <c r="AD20" s="720" t="s">
        <v>239</v>
      </c>
      <c r="AE20" s="721"/>
      <c r="AF20" s="721"/>
      <c r="AG20" s="723"/>
    </row>
    <row r="21" spans="1:36" ht="16.149999999999999" customHeight="1">
      <c r="A21" s="221"/>
      <c r="B21" s="222" t="s">
        <v>295</v>
      </c>
      <c r="C21" s="223" t="s">
        <v>15</v>
      </c>
      <c r="D21" s="683" t="str">
        <f>E15</f>
        <v/>
      </c>
      <c r="E21" s="683"/>
      <c r="F21" s="70" t="s">
        <v>16</v>
      </c>
      <c r="G21" s="683" t="str">
        <f>H15</f>
        <v/>
      </c>
      <c r="H21" s="683"/>
      <c r="I21" s="70" t="s">
        <v>126</v>
      </c>
      <c r="J21" s="70" t="s">
        <v>296</v>
      </c>
      <c r="K21" s="70" t="s">
        <v>297</v>
      </c>
      <c r="L21" s="70"/>
      <c r="M21" s="688"/>
      <c r="N21" s="688"/>
      <c r="O21" s="224" t="s">
        <v>16</v>
      </c>
      <c r="P21" s="688"/>
      <c r="Q21" s="688"/>
      <c r="R21" s="225" t="s">
        <v>126</v>
      </c>
      <c r="S21" s="729"/>
      <c r="T21" s="689"/>
      <c r="U21" s="689"/>
      <c r="V21" s="689"/>
      <c r="W21" s="689"/>
      <c r="X21" s="689"/>
      <c r="Y21" s="730"/>
      <c r="Z21" s="592" t="str">
        <f>IF(S21="","",VLOOKUP(S21,'リスト（外来）'!C:D,2,FALSE))</f>
        <v/>
      </c>
      <c r="AA21" s="683"/>
      <c r="AB21" s="683"/>
      <c r="AC21" s="58" t="s">
        <v>138</v>
      </c>
      <c r="AD21" s="592" t="str">
        <f>IF(S21="","",VLOOKUP(S21,'リスト（外来）'!C:E,3,FALSE))</f>
        <v/>
      </c>
      <c r="AE21" s="683"/>
      <c r="AF21" s="683"/>
      <c r="AG21" s="226" t="s">
        <v>138</v>
      </c>
    </row>
    <row r="22" spans="1:36" ht="16.149999999999999" customHeight="1">
      <c r="A22" s="221"/>
      <c r="B22" s="222" t="s">
        <v>298</v>
      </c>
      <c r="C22" s="223" t="s">
        <v>15</v>
      </c>
      <c r="D22" s="688"/>
      <c r="E22" s="688"/>
      <c r="F22" s="70" t="s">
        <v>16</v>
      </c>
      <c r="G22" s="688"/>
      <c r="H22" s="688"/>
      <c r="I22" s="70" t="s">
        <v>126</v>
      </c>
      <c r="J22" s="70" t="s">
        <v>296</v>
      </c>
      <c r="K22" s="70" t="s">
        <v>297</v>
      </c>
      <c r="L22" s="70"/>
      <c r="M22" s="688"/>
      <c r="N22" s="688"/>
      <c r="O22" s="224" t="s">
        <v>16</v>
      </c>
      <c r="P22" s="688"/>
      <c r="Q22" s="688"/>
      <c r="R22" s="225" t="s">
        <v>126</v>
      </c>
      <c r="S22" s="729"/>
      <c r="T22" s="689"/>
      <c r="U22" s="689"/>
      <c r="V22" s="689"/>
      <c r="W22" s="689"/>
      <c r="X22" s="689"/>
      <c r="Y22" s="730"/>
      <c r="Z22" s="592" t="str">
        <f>IF(S22="","",VLOOKUP(S22,'リスト（外来）'!C:D,2,FALSE))</f>
        <v/>
      </c>
      <c r="AA22" s="683"/>
      <c r="AB22" s="683"/>
      <c r="AC22" s="58" t="s">
        <v>138</v>
      </c>
      <c r="AD22" s="592" t="str">
        <f>IF(S22="","",VLOOKUP(S22,'リスト（外来）'!C:E,3,FALSE))</f>
        <v/>
      </c>
      <c r="AE22" s="683"/>
      <c r="AF22" s="683"/>
      <c r="AG22" s="226" t="s">
        <v>138</v>
      </c>
    </row>
    <row r="23" spans="1:36" ht="16.149999999999999" customHeight="1">
      <c r="A23" s="221"/>
      <c r="B23" s="222" t="s">
        <v>299</v>
      </c>
      <c r="C23" s="223" t="s">
        <v>15</v>
      </c>
      <c r="D23" s="688"/>
      <c r="E23" s="688"/>
      <c r="F23" s="70" t="s">
        <v>16</v>
      </c>
      <c r="G23" s="688"/>
      <c r="H23" s="688"/>
      <c r="I23" s="70" t="s">
        <v>126</v>
      </c>
      <c r="J23" s="70" t="s">
        <v>296</v>
      </c>
      <c r="K23" s="70" t="s">
        <v>297</v>
      </c>
      <c r="L23" s="70"/>
      <c r="M23" s="688"/>
      <c r="N23" s="688"/>
      <c r="O23" s="224" t="s">
        <v>16</v>
      </c>
      <c r="P23" s="688"/>
      <c r="Q23" s="688"/>
      <c r="R23" s="225" t="s">
        <v>126</v>
      </c>
      <c r="S23" s="729"/>
      <c r="T23" s="689"/>
      <c r="U23" s="689"/>
      <c r="V23" s="689"/>
      <c r="W23" s="689"/>
      <c r="X23" s="689"/>
      <c r="Y23" s="730"/>
      <c r="Z23" s="592" t="str">
        <f>IF(S23="","",VLOOKUP(S23,'リスト（外来）'!C:D,2,FALSE))</f>
        <v/>
      </c>
      <c r="AA23" s="683"/>
      <c r="AB23" s="683"/>
      <c r="AC23" s="58" t="s">
        <v>138</v>
      </c>
      <c r="AD23" s="592" t="str">
        <f>IF(S23="","",VLOOKUP(S23,'リスト（外来）'!C:E,3,FALSE))</f>
        <v/>
      </c>
      <c r="AE23" s="683"/>
      <c r="AF23" s="683"/>
      <c r="AG23" s="226" t="s">
        <v>138</v>
      </c>
    </row>
    <row r="24" spans="1:36" ht="16.149999999999999" customHeight="1">
      <c r="A24" s="221"/>
      <c r="B24" s="227" t="s">
        <v>300</v>
      </c>
      <c r="C24" s="223" t="s">
        <v>15</v>
      </c>
      <c r="D24" s="688"/>
      <c r="E24" s="688"/>
      <c r="F24" s="70" t="s">
        <v>16</v>
      </c>
      <c r="G24" s="688"/>
      <c r="H24" s="688"/>
      <c r="I24" s="70" t="s">
        <v>126</v>
      </c>
      <c r="J24" s="70" t="s">
        <v>296</v>
      </c>
      <c r="K24" s="70" t="s">
        <v>297</v>
      </c>
      <c r="L24" s="70"/>
      <c r="M24" s="688"/>
      <c r="N24" s="688"/>
      <c r="O24" s="224" t="s">
        <v>16</v>
      </c>
      <c r="P24" s="688"/>
      <c r="Q24" s="688"/>
      <c r="R24" s="225" t="s">
        <v>126</v>
      </c>
      <c r="S24" s="729"/>
      <c r="T24" s="689"/>
      <c r="U24" s="689"/>
      <c r="V24" s="689"/>
      <c r="W24" s="689"/>
      <c r="X24" s="689"/>
      <c r="Y24" s="730"/>
      <c r="Z24" s="592" t="str">
        <f>IF(S24="","",VLOOKUP(S24,'リスト（外来）'!C:D,2,FALSE))</f>
        <v/>
      </c>
      <c r="AA24" s="683"/>
      <c r="AB24" s="683"/>
      <c r="AC24" s="58" t="s">
        <v>138</v>
      </c>
      <c r="AD24" s="592" t="str">
        <f>IF(S24="","",VLOOKUP(S24,'リスト（外来）'!C:E,3,FALSE))</f>
        <v/>
      </c>
      <c r="AE24" s="683"/>
      <c r="AF24" s="683"/>
      <c r="AG24" s="226" t="s">
        <v>138</v>
      </c>
    </row>
    <row r="25" spans="1:36" ht="16.149999999999999" customHeight="1">
      <c r="A25" s="185" t="s">
        <v>301</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728"/>
      <c r="AD25" s="728"/>
      <c r="AE25" s="728"/>
      <c r="AF25" s="728"/>
      <c r="AG25" s="226"/>
      <c r="AJ25" s="206"/>
    </row>
    <row r="26" spans="1:36" ht="16.149999999999999" customHeight="1">
      <c r="A26" s="221"/>
      <c r="B26" s="720" t="s">
        <v>293</v>
      </c>
      <c r="C26" s="721"/>
      <c r="D26" s="721"/>
      <c r="E26" s="721"/>
      <c r="F26" s="721"/>
      <c r="G26" s="721"/>
      <c r="H26" s="721"/>
      <c r="I26" s="721"/>
      <c r="J26" s="721"/>
      <c r="K26" s="721"/>
      <c r="L26" s="721"/>
      <c r="M26" s="721"/>
      <c r="N26" s="721"/>
      <c r="O26" s="721"/>
      <c r="P26" s="721"/>
      <c r="Q26" s="721"/>
      <c r="R26" s="722"/>
      <c r="S26" s="720" t="s">
        <v>392</v>
      </c>
      <c r="T26" s="721"/>
      <c r="U26" s="721"/>
      <c r="V26" s="721"/>
      <c r="W26" s="721"/>
      <c r="X26" s="721"/>
      <c r="Y26" s="722"/>
      <c r="Z26" s="721" t="s">
        <v>393</v>
      </c>
      <c r="AA26" s="721"/>
      <c r="AB26" s="721"/>
      <c r="AC26" s="721"/>
      <c r="AD26" s="721"/>
      <c r="AE26" s="721"/>
      <c r="AF26" s="721"/>
      <c r="AG26" s="723"/>
    </row>
    <row r="27" spans="1:36" ht="16.149999999999999" customHeight="1">
      <c r="A27" s="221"/>
      <c r="B27" s="222" t="s">
        <v>295</v>
      </c>
      <c r="C27" s="223" t="s">
        <v>15</v>
      </c>
      <c r="D27" s="683" t="str">
        <f>IF(D21="","",D21)</f>
        <v/>
      </c>
      <c r="E27" s="683"/>
      <c r="F27" s="70" t="s">
        <v>16</v>
      </c>
      <c r="G27" s="683" t="str">
        <f>IF(G21="","",G21)</f>
        <v/>
      </c>
      <c r="H27" s="683"/>
      <c r="I27" s="70" t="s">
        <v>126</v>
      </c>
      <c r="J27" s="70" t="s">
        <v>296</v>
      </c>
      <c r="K27" s="70" t="s">
        <v>297</v>
      </c>
      <c r="L27" s="70"/>
      <c r="M27" s="708" t="str">
        <f>IF(M21="","",M21)</f>
        <v/>
      </c>
      <c r="N27" s="708"/>
      <c r="O27" s="224" t="s">
        <v>16</v>
      </c>
      <c r="P27" s="708" t="str">
        <f>IF(P21="","",P21)</f>
        <v/>
      </c>
      <c r="Q27" s="708"/>
      <c r="R27" s="225" t="s">
        <v>126</v>
      </c>
      <c r="S27" s="724"/>
      <c r="T27" s="725"/>
      <c r="U27" s="725"/>
      <c r="V27" s="725"/>
      <c r="W27" s="725"/>
      <c r="X27" s="725"/>
      <c r="Y27" s="228" t="s">
        <v>140</v>
      </c>
      <c r="Z27" s="726"/>
      <c r="AA27" s="727"/>
      <c r="AB27" s="727"/>
      <c r="AC27" s="727"/>
      <c r="AD27" s="727"/>
      <c r="AE27" s="727"/>
      <c r="AF27" s="727"/>
      <c r="AG27" s="226" t="s">
        <v>140</v>
      </c>
    </row>
    <row r="28" spans="1:36" ht="16.149999999999999" customHeight="1">
      <c r="A28" s="221"/>
      <c r="B28" s="222" t="s">
        <v>298</v>
      </c>
      <c r="C28" s="223" t="s">
        <v>15</v>
      </c>
      <c r="D28" s="708" t="str">
        <f>IF(D22="","",D22)</f>
        <v/>
      </c>
      <c r="E28" s="708"/>
      <c r="F28" s="70" t="s">
        <v>16</v>
      </c>
      <c r="G28" s="708" t="str">
        <f>IF(G22="","",G22)</f>
        <v/>
      </c>
      <c r="H28" s="708"/>
      <c r="I28" s="70" t="s">
        <v>126</v>
      </c>
      <c r="J28" s="70" t="s">
        <v>296</v>
      </c>
      <c r="K28" s="70" t="s">
        <v>297</v>
      </c>
      <c r="L28" s="70"/>
      <c r="M28" s="708" t="str">
        <f>IF(M22="","",M22)</f>
        <v/>
      </c>
      <c r="N28" s="708"/>
      <c r="O28" s="224" t="s">
        <v>16</v>
      </c>
      <c r="P28" s="708" t="str">
        <f>IF(P22="","",P22)</f>
        <v/>
      </c>
      <c r="Q28" s="708"/>
      <c r="R28" s="225" t="s">
        <v>126</v>
      </c>
      <c r="S28" s="724"/>
      <c r="T28" s="725"/>
      <c r="U28" s="725"/>
      <c r="V28" s="725"/>
      <c r="W28" s="725"/>
      <c r="X28" s="725"/>
      <c r="Y28" s="228" t="s">
        <v>140</v>
      </c>
      <c r="Z28" s="726"/>
      <c r="AA28" s="727"/>
      <c r="AB28" s="727"/>
      <c r="AC28" s="727"/>
      <c r="AD28" s="727"/>
      <c r="AE28" s="727"/>
      <c r="AF28" s="727"/>
      <c r="AG28" s="226" t="s">
        <v>140</v>
      </c>
    </row>
    <row r="29" spans="1:36" ht="16.149999999999999" customHeight="1">
      <c r="A29" s="221"/>
      <c r="B29" s="222" t="s">
        <v>299</v>
      </c>
      <c r="C29" s="223" t="s">
        <v>15</v>
      </c>
      <c r="D29" s="708" t="str">
        <f>IF(D23="","",D23)</f>
        <v/>
      </c>
      <c r="E29" s="708"/>
      <c r="F29" s="70" t="s">
        <v>16</v>
      </c>
      <c r="G29" s="708" t="str">
        <f>IF(G23="","",G23)</f>
        <v/>
      </c>
      <c r="H29" s="708"/>
      <c r="I29" s="70" t="s">
        <v>126</v>
      </c>
      <c r="J29" s="70" t="s">
        <v>296</v>
      </c>
      <c r="K29" s="70" t="s">
        <v>297</v>
      </c>
      <c r="L29" s="70"/>
      <c r="M29" s="708" t="str">
        <f>IF(M23="","",M23)</f>
        <v/>
      </c>
      <c r="N29" s="708"/>
      <c r="O29" s="224" t="s">
        <v>16</v>
      </c>
      <c r="P29" s="708" t="str">
        <f>IF(P23="","",P23)</f>
        <v/>
      </c>
      <c r="Q29" s="708"/>
      <c r="R29" s="225" t="s">
        <v>126</v>
      </c>
      <c r="S29" s="724"/>
      <c r="T29" s="725"/>
      <c r="U29" s="725"/>
      <c r="V29" s="725"/>
      <c r="W29" s="725"/>
      <c r="X29" s="725"/>
      <c r="Y29" s="228" t="s">
        <v>140</v>
      </c>
      <c r="Z29" s="726"/>
      <c r="AA29" s="727"/>
      <c r="AB29" s="727"/>
      <c r="AC29" s="727"/>
      <c r="AD29" s="727"/>
      <c r="AE29" s="727"/>
      <c r="AF29" s="727"/>
      <c r="AG29" s="226" t="s">
        <v>140</v>
      </c>
    </row>
    <row r="30" spans="1:36" ht="16.149999999999999" customHeight="1">
      <c r="A30" s="229"/>
      <c r="B30" s="227" t="s">
        <v>300</v>
      </c>
      <c r="C30" s="223" t="s">
        <v>15</v>
      </c>
      <c r="D30" s="708" t="str">
        <f>IF(D24="","",D24)</f>
        <v/>
      </c>
      <c r="E30" s="708"/>
      <c r="F30" s="70" t="s">
        <v>16</v>
      </c>
      <c r="G30" s="708" t="str">
        <f>IF(G24="","",G24)</f>
        <v/>
      </c>
      <c r="H30" s="708"/>
      <c r="I30" s="70" t="s">
        <v>126</v>
      </c>
      <c r="J30" s="70" t="s">
        <v>296</v>
      </c>
      <c r="K30" s="70" t="s">
        <v>297</v>
      </c>
      <c r="L30" s="70"/>
      <c r="M30" s="708" t="str">
        <f>IF(M24="","",M24)</f>
        <v/>
      </c>
      <c r="N30" s="708"/>
      <c r="O30" s="224" t="s">
        <v>16</v>
      </c>
      <c r="P30" s="708" t="str">
        <f>IF(P24="","",P24)</f>
        <v/>
      </c>
      <c r="Q30" s="708"/>
      <c r="R30" s="225" t="s">
        <v>126</v>
      </c>
      <c r="S30" s="724"/>
      <c r="T30" s="725"/>
      <c r="U30" s="725"/>
      <c r="V30" s="725"/>
      <c r="W30" s="725"/>
      <c r="X30" s="725"/>
      <c r="Y30" s="228" t="s">
        <v>140</v>
      </c>
      <c r="Z30" s="726"/>
      <c r="AA30" s="727"/>
      <c r="AB30" s="727"/>
      <c r="AC30" s="727"/>
      <c r="AD30" s="727"/>
      <c r="AE30" s="727"/>
      <c r="AF30" s="727"/>
      <c r="AG30" s="226" t="s">
        <v>140</v>
      </c>
    </row>
    <row r="31" spans="1:36" ht="16.149999999999999" customHeight="1">
      <c r="A31" s="221"/>
      <c r="B31" s="713" t="s">
        <v>303</v>
      </c>
      <c r="C31" s="714"/>
      <c r="D31" s="714"/>
      <c r="E31" s="714"/>
      <c r="F31" s="714"/>
      <c r="G31" s="714"/>
      <c r="H31" s="714"/>
      <c r="I31" s="714"/>
      <c r="J31" s="714"/>
      <c r="K31" s="714"/>
      <c r="L31" s="714"/>
      <c r="M31" s="714"/>
      <c r="N31" s="714"/>
      <c r="O31" s="714"/>
      <c r="P31" s="714"/>
      <c r="Q31" s="714"/>
      <c r="R31" s="715"/>
      <c r="S31" s="716">
        <f>SUM(S27:X30)</f>
        <v>0</v>
      </c>
      <c r="T31" s="717"/>
      <c r="U31" s="717"/>
      <c r="V31" s="717"/>
      <c r="W31" s="717"/>
      <c r="X31" s="717"/>
      <c r="Y31" s="228" t="s">
        <v>140</v>
      </c>
      <c r="Z31" s="718">
        <f>SUM(Z27:AF30)</f>
        <v>0</v>
      </c>
      <c r="AA31" s="639"/>
      <c r="AB31" s="639"/>
      <c r="AC31" s="639"/>
      <c r="AD31" s="639"/>
      <c r="AE31" s="639"/>
      <c r="AF31" s="639"/>
      <c r="AG31" s="226" t="s">
        <v>140</v>
      </c>
    </row>
    <row r="32" spans="1:36" ht="16.149999999999999" customHeight="1">
      <c r="A32" s="185" t="s">
        <v>425</v>
      </c>
      <c r="B32" s="23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19"/>
      <c r="AD32" s="719"/>
      <c r="AE32" s="719"/>
      <c r="AF32" s="719"/>
      <c r="AG32" s="231"/>
    </row>
    <row r="33" spans="1:43" ht="16.149999999999999" customHeight="1">
      <c r="A33" s="221"/>
      <c r="B33" s="720" t="s">
        <v>293</v>
      </c>
      <c r="C33" s="721"/>
      <c r="D33" s="721"/>
      <c r="E33" s="721"/>
      <c r="F33" s="721"/>
      <c r="G33" s="721"/>
      <c r="H33" s="721"/>
      <c r="I33" s="721"/>
      <c r="J33" s="721"/>
      <c r="K33" s="721"/>
      <c r="L33" s="721"/>
      <c r="M33" s="721"/>
      <c r="N33" s="721"/>
      <c r="O33" s="721"/>
      <c r="P33" s="721"/>
      <c r="Q33" s="721"/>
      <c r="R33" s="722"/>
      <c r="S33" s="720" t="s">
        <v>395</v>
      </c>
      <c r="T33" s="721"/>
      <c r="U33" s="721"/>
      <c r="V33" s="721"/>
      <c r="W33" s="721"/>
      <c r="X33" s="721"/>
      <c r="Y33" s="722"/>
      <c r="Z33" s="721" t="s">
        <v>396</v>
      </c>
      <c r="AA33" s="721"/>
      <c r="AB33" s="721"/>
      <c r="AC33" s="721"/>
      <c r="AD33" s="721"/>
      <c r="AE33" s="721"/>
      <c r="AF33" s="721"/>
      <c r="AG33" s="723"/>
    </row>
    <row r="34" spans="1:43" ht="16.149999999999999" customHeight="1">
      <c r="A34" s="221"/>
      <c r="B34" s="222" t="s">
        <v>295</v>
      </c>
      <c r="C34" s="223" t="s">
        <v>15</v>
      </c>
      <c r="D34" s="683" t="str">
        <f>IF(D21="","",D21)</f>
        <v/>
      </c>
      <c r="E34" s="683"/>
      <c r="F34" s="70" t="s">
        <v>16</v>
      </c>
      <c r="G34" s="683" t="str">
        <f>IF(G21="","",G21)</f>
        <v/>
      </c>
      <c r="H34" s="683"/>
      <c r="I34" s="70" t="s">
        <v>126</v>
      </c>
      <c r="J34" s="70" t="s">
        <v>296</v>
      </c>
      <c r="K34" s="70" t="s">
        <v>297</v>
      </c>
      <c r="L34" s="70"/>
      <c r="M34" s="708" t="str">
        <f>IF(M21="","",M21)</f>
        <v/>
      </c>
      <c r="N34" s="708"/>
      <c r="O34" s="224" t="s">
        <v>16</v>
      </c>
      <c r="P34" s="708" t="str">
        <f>IF(P21="","",P21)</f>
        <v/>
      </c>
      <c r="Q34" s="708"/>
      <c r="R34" s="224" t="s">
        <v>126</v>
      </c>
      <c r="S34" s="709" t="str">
        <f>IFERROR(S27*Z21*10,"")</f>
        <v/>
      </c>
      <c r="T34" s="710"/>
      <c r="U34" s="710"/>
      <c r="V34" s="710"/>
      <c r="W34" s="710"/>
      <c r="X34" s="710"/>
      <c r="Y34" s="228" t="s">
        <v>132</v>
      </c>
      <c r="Z34" s="711" t="str">
        <f>IFERROR(Z27*AD21*10,"")</f>
        <v/>
      </c>
      <c r="AA34" s="712"/>
      <c r="AB34" s="712"/>
      <c r="AC34" s="712"/>
      <c r="AD34" s="712"/>
      <c r="AE34" s="712"/>
      <c r="AF34" s="712"/>
      <c r="AG34" s="232" t="s">
        <v>132</v>
      </c>
    </row>
    <row r="35" spans="1:43" ht="16.149999999999999" customHeight="1">
      <c r="A35" s="221"/>
      <c r="B35" s="222" t="s">
        <v>298</v>
      </c>
      <c r="C35" s="223" t="s">
        <v>15</v>
      </c>
      <c r="D35" s="708" t="str">
        <f>IF(D22="","",D22)</f>
        <v/>
      </c>
      <c r="E35" s="708"/>
      <c r="F35" s="70" t="s">
        <v>16</v>
      </c>
      <c r="G35" s="708" t="str">
        <f>IF(G22="","",G22)</f>
        <v/>
      </c>
      <c r="H35" s="708"/>
      <c r="I35" s="70" t="s">
        <v>126</v>
      </c>
      <c r="J35" s="70" t="s">
        <v>296</v>
      </c>
      <c r="K35" s="70" t="s">
        <v>297</v>
      </c>
      <c r="L35" s="70"/>
      <c r="M35" s="708" t="str">
        <f>IF(M22="","",M22)</f>
        <v/>
      </c>
      <c r="N35" s="708"/>
      <c r="O35" s="224" t="s">
        <v>16</v>
      </c>
      <c r="P35" s="708" t="str">
        <f>IF(P22="","",P22)</f>
        <v/>
      </c>
      <c r="Q35" s="708"/>
      <c r="R35" s="224" t="s">
        <v>126</v>
      </c>
      <c r="S35" s="709" t="str">
        <f t="shared" ref="S35:S37" si="0">IFERROR(S28*Z22*10,"")</f>
        <v/>
      </c>
      <c r="T35" s="710"/>
      <c r="U35" s="710"/>
      <c r="V35" s="710"/>
      <c r="W35" s="710"/>
      <c r="X35" s="710"/>
      <c r="Y35" s="228" t="s">
        <v>132</v>
      </c>
      <c r="Z35" s="711" t="str">
        <f t="shared" ref="Z35:Z36" si="1">IFERROR(Z28*AD22*10,"")</f>
        <v/>
      </c>
      <c r="AA35" s="712"/>
      <c r="AB35" s="712"/>
      <c r="AC35" s="712"/>
      <c r="AD35" s="712"/>
      <c r="AE35" s="712"/>
      <c r="AF35" s="712"/>
      <c r="AG35" s="232" t="s">
        <v>132</v>
      </c>
    </row>
    <row r="36" spans="1:43" ht="16.149999999999999" customHeight="1">
      <c r="A36" s="221"/>
      <c r="B36" s="222" t="s">
        <v>299</v>
      </c>
      <c r="C36" s="223" t="s">
        <v>15</v>
      </c>
      <c r="D36" s="708" t="str">
        <f>IF(D23="","",D23)</f>
        <v/>
      </c>
      <c r="E36" s="708"/>
      <c r="F36" s="70" t="s">
        <v>16</v>
      </c>
      <c r="G36" s="708" t="str">
        <f>IF(G23="","",G23)</f>
        <v/>
      </c>
      <c r="H36" s="708"/>
      <c r="I36" s="70" t="s">
        <v>126</v>
      </c>
      <c r="J36" s="70" t="s">
        <v>296</v>
      </c>
      <c r="K36" s="70" t="s">
        <v>297</v>
      </c>
      <c r="L36" s="70"/>
      <c r="M36" s="708" t="str">
        <f>IF(M23="","",M23)</f>
        <v/>
      </c>
      <c r="N36" s="708"/>
      <c r="O36" s="224" t="s">
        <v>16</v>
      </c>
      <c r="P36" s="708" t="str">
        <f>IF(P23="","",P23)</f>
        <v/>
      </c>
      <c r="Q36" s="708"/>
      <c r="R36" s="224" t="s">
        <v>126</v>
      </c>
      <c r="S36" s="709" t="str">
        <f t="shared" si="0"/>
        <v/>
      </c>
      <c r="T36" s="710"/>
      <c r="U36" s="710"/>
      <c r="V36" s="710"/>
      <c r="W36" s="710"/>
      <c r="X36" s="710"/>
      <c r="Y36" s="228" t="s">
        <v>132</v>
      </c>
      <c r="Z36" s="711" t="str">
        <f t="shared" si="1"/>
        <v/>
      </c>
      <c r="AA36" s="712"/>
      <c r="AB36" s="712"/>
      <c r="AC36" s="712"/>
      <c r="AD36" s="712"/>
      <c r="AE36" s="712"/>
      <c r="AF36" s="712"/>
      <c r="AG36" s="232" t="s">
        <v>132</v>
      </c>
    </row>
    <row r="37" spans="1:43" ht="16.149999999999999" customHeight="1">
      <c r="A37" s="221"/>
      <c r="B37" s="233" t="s">
        <v>300</v>
      </c>
      <c r="C37" s="234" t="s">
        <v>15</v>
      </c>
      <c r="D37" s="708" t="str">
        <f>IF(D24="","",D24)</f>
        <v/>
      </c>
      <c r="E37" s="708"/>
      <c r="F37" s="70" t="s">
        <v>16</v>
      </c>
      <c r="G37" s="708" t="str">
        <f>IF(G24="","",G24)</f>
        <v/>
      </c>
      <c r="H37" s="708"/>
      <c r="I37" s="70" t="s">
        <v>126</v>
      </c>
      <c r="J37" s="70" t="s">
        <v>296</v>
      </c>
      <c r="K37" s="70" t="s">
        <v>297</v>
      </c>
      <c r="L37" s="70"/>
      <c r="M37" s="708" t="str">
        <f>IF(M24="","",M24)</f>
        <v/>
      </c>
      <c r="N37" s="708"/>
      <c r="O37" s="224" t="s">
        <v>16</v>
      </c>
      <c r="P37" s="708" t="str">
        <f>IF(P24="","",P24)</f>
        <v/>
      </c>
      <c r="Q37" s="708"/>
      <c r="R37" s="224" t="s">
        <v>126</v>
      </c>
      <c r="S37" s="709" t="str">
        <f t="shared" si="0"/>
        <v/>
      </c>
      <c r="T37" s="710"/>
      <c r="U37" s="710"/>
      <c r="V37" s="710"/>
      <c r="W37" s="710"/>
      <c r="X37" s="710"/>
      <c r="Y37" s="228" t="s">
        <v>132</v>
      </c>
      <c r="Z37" s="711" t="str">
        <f>IFERROR(Z30*AD24*10,"")</f>
        <v/>
      </c>
      <c r="AA37" s="712"/>
      <c r="AB37" s="712"/>
      <c r="AC37" s="712"/>
      <c r="AD37" s="712"/>
      <c r="AE37" s="712"/>
      <c r="AF37" s="712"/>
      <c r="AG37" s="232" t="s">
        <v>132</v>
      </c>
    </row>
    <row r="38" spans="1:43" s="51" customFormat="1" ht="16.149999999999999" customHeight="1">
      <c r="A38" s="235"/>
      <c r="B38" s="236" t="s">
        <v>306</v>
      </c>
      <c r="C38" s="237" t="s">
        <v>307</v>
      </c>
      <c r="D38" s="238"/>
      <c r="E38" s="238"/>
      <c r="F38" s="237"/>
      <c r="G38" s="238"/>
      <c r="H38" s="238"/>
      <c r="I38" s="237"/>
      <c r="J38" s="237"/>
      <c r="K38" s="237"/>
      <c r="L38" s="237"/>
      <c r="M38" s="238"/>
      <c r="N38" s="238"/>
      <c r="O38" s="238"/>
      <c r="P38" s="238"/>
      <c r="Q38" s="238"/>
      <c r="R38" s="238"/>
      <c r="S38" s="238"/>
      <c r="T38" s="238"/>
      <c r="U38" s="238"/>
      <c r="V38" s="238"/>
      <c r="W38" s="238"/>
      <c r="X38" s="238"/>
      <c r="Y38" s="238"/>
      <c r="Z38" s="702"/>
      <c r="AA38" s="703"/>
      <c r="AB38" s="703"/>
      <c r="AC38" s="703"/>
      <c r="AD38" s="703"/>
      <c r="AE38" s="703"/>
      <c r="AF38" s="703"/>
      <c r="AG38" s="232" t="s">
        <v>132</v>
      </c>
      <c r="AH38" s="202"/>
      <c r="AI38" s="202"/>
      <c r="AJ38" s="202"/>
      <c r="AK38" s="202"/>
      <c r="AL38" s="202"/>
      <c r="AM38" s="202"/>
      <c r="AN38" s="202"/>
      <c r="AO38" s="202"/>
      <c r="AP38" s="202"/>
      <c r="AQ38" s="202"/>
    </row>
    <row r="39" spans="1:43" s="51" customFormat="1" ht="16.149999999999999" customHeight="1">
      <c r="A39" s="235"/>
      <c r="B39" s="239" t="s">
        <v>308</v>
      </c>
      <c r="C39" s="237" t="s">
        <v>426</v>
      </c>
      <c r="D39" s="238"/>
      <c r="E39" s="238"/>
      <c r="F39" s="237"/>
      <c r="G39" s="238"/>
      <c r="H39" s="238"/>
      <c r="I39" s="237"/>
      <c r="J39" s="237"/>
      <c r="K39" s="237"/>
      <c r="L39" s="237"/>
      <c r="M39" s="238"/>
      <c r="N39" s="238"/>
      <c r="O39" s="238"/>
      <c r="P39" s="238"/>
      <c r="Q39" s="238"/>
      <c r="R39" s="238"/>
      <c r="S39" s="238"/>
      <c r="T39" s="238"/>
      <c r="U39" s="238"/>
      <c r="V39" s="238"/>
      <c r="W39" s="238"/>
      <c r="X39" s="238"/>
      <c r="Y39" s="238"/>
      <c r="Z39" s="702"/>
      <c r="AA39" s="703"/>
      <c r="AB39" s="703"/>
      <c r="AC39" s="703"/>
      <c r="AD39" s="703"/>
      <c r="AE39" s="703"/>
      <c r="AF39" s="703"/>
      <c r="AG39" s="232" t="s">
        <v>132</v>
      </c>
      <c r="AH39" s="202"/>
      <c r="AI39" s="202"/>
      <c r="AJ39" s="202"/>
      <c r="AK39" s="202"/>
      <c r="AL39" s="202"/>
      <c r="AM39" s="202"/>
      <c r="AN39" s="202"/>
      <c r="AO39" s="202"/>
      <c r="AP39" s="202"/>
      <c r="AQ39" s="202"/>
    </row>
    <row r="40" spans="1:43" ht="16.149999999999999" customHeight="1" thickBot="1">
      <c r="A40" s="240"/>
      <c r="B40" s="704" t="s">
        <v>303</v>
      </c>
      <c r="C40" s="705"/>
      <c r="D40" s="705"/>
      <c r="E40" s="705"/>
      <c r="F40" s="705"/>
      <c r="G40" s="705"/>
      <c r="H40" s="705"/>
      <c r="I40" s="705"/>
      <c r="J40" s="705"/>
      <c r="K40" s="705"/>
      <c r="L40" s="705"/>
      <c r="M40" s="705"/>
      <c r="N40" s="705"/>
      <c r="O40" s="705"/>
      <c r="P40" s="705"/>
      <c r="Q40" s="705"/>
      <c r="R40" s="705"/>
      <c r="S40" s="705"/>
      <c r="T40" s="705"/>
      <c r="U40" s="705"/>
      <c r="V40" s="705"/>
      <c r="W40" s="705"/>
      <c r="X40" s="705"/>
      <c r="Y40" s="706"/>
      <c r="Z40" s="707">
        <f>IFERROR(SUM(S34:X37)+SUM(Z34:AF37)-Z38+Z39,0)</f>
        <v>0</v>
      </c>
      <c r="AA40" s="602"/>
      <c r="AB40" s="602"/>
      <c r="AC40" s="602"/>
      <c r="AD40" s="602"/>
      <c r="AE40" s="602"/>
      <c r="AF40" s="602"/>
      <c r="AG40" s="241" t="s">
        <v>132</v>
      </c>
    </row>
    <row r="41" spans="1:43"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3" ht="16.149999999999999" customHeight="1" thickBot="1">
      <c r="A42" s="2" t="s">
        <v>310</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3" ht="16.149999999999999" customHeight="1">
      <c r="A43" s="11" t="s">
        <v>311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601"/>
      <c r="AC43" s="601"/>
      <c r="AD43" s="601"/>
      <c r="AE43" s="601"/>
      <c r="AF43" s="601"/>
      <c r="AG43" s="129" t="s">
        <v>132</v>
      </c>
    </row>
    <row r="44" spans="1:43" ht="16.149999999999999" customHeight="1">
      <c r="A44" s="17"/>
      <c r="B44" s="56" t="s">
        <v>427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674"/>
      <c r="AC44" s="674"/>
      <c r="AD44" s="674"/>
      <c r="AE44" s="674"/>
      <c r="AF44" s="674"/>
      <c r="AG44" s="130" t="s">
        <v>132</v>
      </c>
    </row>
    <row r="45" spans="1:43" ht="16.149999999999999" customHeight="1">
      <c r="A45" s="17"/>
      <c r="B45" s="56" t="s">
        <v>428</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682">
        <f>Z40</f>
        <v>0</v>
      </c>
      <c r="AC45" s="682"/>
      <c r="AD45" s="682"/>
      <c r="AE45" s="682"/>
      <c r="AF45" s="682"/>
      <c r="AG45" s="130" t="s">
        <v>132</v>
      </c>
    </row>
    <row r="46" spans="1:43" s="51" customFormat="1" ht="16.149999999999999" customHeight="1">
      <c r="A46" s="47"/>
      <c r="B46" s="84" t="s">
        <v>314</v>
      </c>
      <c r="C46" s="49"/>
      <c r="D46" s="99"/>
      <c r="E46" s="99"/>
      <c r="F46" s="49"/>
      <c r="G46" s="99"/>
      <c r="H46" s="99"/>
      <c r="I46" s="49"/>
      <c r="J46" s="49"/>
      <c r="K46" s="49"/>
      <c r="L46" s="49"/>
      <c r="M46" s="99"/>
      <c r="N46" s="99"/>
      <c r="O46" s="99"/>
      <c r="P46" s="99"/>
      <c r="Q46" s="99"/>
      <c r="R46" s="99"/>
      <c r="S46" s="99"/>
      <c r="T46" s="99"/>
      <c r="U46" s="99"/>
      <c r="V46" s="99"/>
      <c r="W46" s="99"/>
      <c r="X46" s="99"/>
      <c r="Y46" s="99"/>
      <c r="Z46" s="99"/>
      <c r="AA46" s="99"/>
      <c r="AB46" s="701"/>
      <c r="AC46" s="701"/>
      <c r="AD46" s="701"/>
      <c r="AE46" s="701"/>
      <c r="AF46" s="701"/>
      <c r="AG46" s="128" t="s">
        <v>132</v>
      </c>
      <c r="AH46" s="202"/>
      <c r="AI46" s="202"/>
      <c r="AJ46" s="202"/>
      <c r="AK46" s="202"/>
      <c r="AL46" s="202"/>
      <c r="AM46" s="202"/>
      <c r="AN46" s="202"/>
      <c r="AO46" s="202"/>
      <c r="AP46" s="202"/>
      <c r="AQ46" s="202"/>
    </row>
    <row r="47" spans="1:43" s="51" customFormat="1" ht="16.149999999999999" customHeight="1">
      <c r="A47" s="47"/>
      <c r="B47" s="101" t="s">
        <v>398</v>
      </c>
      <c r="C47" s="49"/>
      <c r="D47" s="99"/>
      <c r="E47" s="99"/>
      <c r="F47" s="49"/>
      <c r="G47" s="99"/>
      <c r="H47" s="99"/>
      <c r="I47" s="49"/>
      <c r="J47" s="49"/>
      <c r="K47" s="49"/>
      <c r="L47" s="49"/>
      <c r="M47" s="99"/>
      <c r="N47" s="99"/>
      <c r="O47" s="99"/>
      <c r="P47" s="99"/>
      <c r="Q47" s="99"/>
      <c r="R47" s="99"/>
      <c r="S47" s="99"/>
      <c r="T47" s="99"/>
      <c r="U47" s="99"/>
      <c r="V47" s="99"/>
      <c r="W47" s="99"/>
      <c r="X47" s="99"/>
      <c r="Y47" s="99"/>
      <c r="Z47" s="99"/>
      <c r="AA47" s="99"/>
      <c r="AB47" s="701"/>
      <c r="AC47" s="701"/>
      <c r="AD47" s="701"/>
      <c r="AE47" s="701"/>
      <c r="AF47" s="701"/>
      <c r="AG47" s="128" t="s">
        <v>132</v>
      </c>
      <c r="AH47" s="202"/>
      <c r="AI47" s="202"/>
      <c r="AJ47" s="202"/>
      <c r="AK47" s="202"/>
      <c r="AL47" s="202"/>
      <c r="AM47" s="202"/>
      <c r="AN47" s="202"/>
      <c r="AO47" s="202"/>
      <c r="AP47" s="202"/>
      <c r="AQ47" s="202"/>
    </row>
    <row r="48" spans="1:43" ht="16.149999999999999" customHeight="1">
      <c r="A48" s="17"/>
      <c r="B48" s="81" t="s">
        <v>316</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594"/>
      <c r="AC48" s="594"/>
      <c r="AD48" s="594"/>
      <c r="AE48" s="594"/>
      <c r="AF48" s="594"/>
      <c r="AG48" s="130" t="s">
        <v>132</v>
      </c>
    </row>
    <row r="49" spans="1:72" ht="16.149999999999999" customHeight="1">
      <c r="A49" s="17"/>
      <c r="B49" s="56" t="s">
        <v>317</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594"/>
      <c r="AC49" s="594"/>
      <c r="AD49" s="594"/>
      <c r="AE49" s="594"/>
      <c r="AF49" s="594"/>
      <c r="AG49" s="130" t="s">
        <v>132</v>
      </c>
    </row>
    <row r="50" spans="1:72" ht="16.149999999999999" customHeight="1">
      <c r="A50" s="17"/>
      <c r="B50" s="56" t="s">
        <v>318</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78">
        <f>AB43-SUM(AB44:AF49)</f>
        <v>0</v>
      </c>
      <c r="AC50" s="678"/>
      <c r="AD50" s="678"/>
      <c r="AE50" s="678"/>
      <c r="AF50" s="678"/>
      <c r="AG50" s="25" t="s">
        <v>132</v>
      </c>
    </row>
    <row r="51" spans="1:72" ht="16.149999999999999" customHeight="1" thickBot="1">
      <c r="A51" s="73" t="s">
        <v>319</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679"/>
      <c r="AC51" s="679"/>
      <c r="AD51" s="679"/>
      <c r="AE51" s="679"/>
      <c r="AF51" s="679"/>
      <c r="AG51" s="242"/>
      <c r="AH51" s="177" t="b">
        <v>0</v>
      </c>
    </row>
    <row r="52" spans="1:72"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690" t="str">
        <f>IF(AH51=TRUE,"問題なし","問題あり")</f>
        <v>問題あり</v>
      </c>
      <c r="AC52" s="690"/>
      <c r="AD52" s="690"/>
      <c r="AE52" s="690"/>
      <c r="AF52" s="690"/>
      <c r="AG52" s="20"/>
    </row>
    <row r="53" spans="1:72" ht="16.149999999999999" customHeight="1">
      <c r="A53" s="117"/>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72" ht="16.149999999999999" customHeight="1">
      <c r="A54" s="117"/>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72" ht="16.149999999999999" customHeight="1">
      <c r="A55" s="117"/>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72" ht="16.149999999999999" customHeight="1">
      <c r="A56" s="117"/>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72" ht="16.149999999999999" customHeight="1">
      <c r="A57" s="1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72" ht="16.149999999999999" customHeight="1">
      <c r="A58" s="1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72" ht="16.149999999999999" customHeight="1">
      <c r="A59" s="117"/>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72" ht="16.149999999999999" customHeight="1">
      <c r="A60" s="117"/>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c r="AO60" s="207"/>
      <c r="AP60" s="201"/>
      <c r="AQ60" s="201"/>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213"/>
      <c r="BP60" s="213"/>
      <c r="BQ60" s="213"/>
      <c r="BR60" s="213"/>
      <c r="BS60" s="213"/>
      <c r="BT60" s="48"/>
    </row>
    <row r="61" spans="1:72" ht="16.149999999999999" customHeight="1">
      <c r="A61" s="117"/>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c r="AO61" s="207"/>
      <c r="AP61" s="201"/>
      <c r="AQ61" s="201"/>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213"/>
      <c r="BP61" s="213"/>
      <c r="BQ61" s="213"/>
      <c r="BR61" s="213"/>
      <c r="BS61" s="213"/>
      <c r="BT61" s="48"/>
    </row>
    <row r="62" spans="1:72" ht="16.149999999999999" customHeight="1">
      <c r="A62" s="117"/>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c r="AO62" s="207"/>
      <c r="AP62" s="201"/>
      <c r="AQ62" s="201"/>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213"/>
      <c r="BP62" s="213"/>
      <c r="BQ62" s="213"/>
      <c r="BR62" s="213"/>
      <c r="BS62" s="213"/>
      <c r="BT62" s="48"/>
    </row>
    <row r="63" spans="1:72" ht="18.75" customHeight="1">
      <c r="A63" s="117"/>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c r="AO63" s="207"/>
      <c r="AP63" s="201"/>
      <c r="AQ63" s="201"/>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213"/>
      <c r="BP63" s="213"/>
      <c r="BQ63" s="213"/>
      <c r="BR63" s="213"/>
      <c r="BS63" s="213"/>
      <c r="BT63" s="48"/>
    </row>
    <row r="64" spans="1:72" ht="16.149999999999999" customHeight="1">
      <c r="A64" s="166" t="s">
        <v>151</v>
      </c>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c r="AO64" s="207"/>
      <c r="AP64" s="201"/>
      <c r="AQ64" s="201"/>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row>
    <row r="65" spans="1:72" ht="16.149999999999999" customHeight="1" thickBot="1">
      <c r="A65" s="2" t="s">
        <v>320</v>
      </c>
      <c r="B65" s="3"/>
      <c r="C65" s="3"/>
      <c r="D65" s="3"/>
      <c r="E65" s="3"/>
      <c r="F65" s="3"/>
      <c r="G65" s="3"/>
      <c r="H65" s="3"/>
      <c r="I65" s="3"/>
      <c r="J65" s="3"/>
      <c r="K65" s="3"/>
      <c r="L65" s="3"/>
      <c r="M65" s="3"/>
      <c r="N65" s="3"/>
      <c r="O65" s="3"/>
      <c r="P65" s="3"/>
      <c r="Q65" s="3"/>
      <c r="R65" s="3"/>
      <c r="S65" s="3"/>
      <c r="T65" s="3"/>
      <c r="U65" s="3"/>
      <c r="V65" s="3"/>
      <c r="W65" s="3"/>
      <c r="X65" s="3"/>
      <c r="Y65" s="3"/>
      <c r="Z65" s="3"/>
      <c r="AA65" s="173"/>
      <c r="AB65" s="173"/>
      <c r="AC65" s="173"/>
      <c r="AD65" s="173"/>
      <c r="AE65" s="173"/>
      <c r="AF65" s="173"/>
      <c r="AG65" s="103"/>
      <c r="AO65" s="207"/>
      <c r="AP65" s="201"/>
      <c r="AQ65" s="201"/>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213"/>
      <c r="BP65" s="213"/>
      <c r="BQ65" s="213"/>
      <c r="BR65" s="213"/>
      <c r="BS65" s="213"/>
      <c r="BT65" s="48"/>
    </row>
    <row r="66" spans="1:72" ht="16.149999999999999" customHeight="1">
      <c r="A66" s="82" t="s">
        <v>321</v>
      </c>
      <c r="B66" s="55"/>
      <c r="C66" s="35"/>
      <c r="D66" s="35"/>
      <c r="E66" s="35"/>
      <c r="F66" s="35"/>
      <c r="G66" s="35"/>
      <c r="H66" s="35"/>
      <c r="I66" s="35"/>
      <c r="J66" s="35"/>
      <c r="K66" s="35"/>
      <c r="L66" s="35"/>
      <c r="M66" s="35"/>
      <c r="N66" s="35"/>
      <c r="O66" s="35"/>
      <c r="P66" s="35"/>
      <c r="Q66" s="35"/>
      <c r="R66" s="35"/>
      <c r="S66" s="35"/>
      <c r="T66" s="35"/>
      <c r="U66" s="35"/>
      <c r="V66" s="35"/>
      <c r="W66" s="35"/>
      <c r="X66" s="35"/>
      <c r="Y66" s="35"/>
      <c r="Z66" s="35"/>
      <c r="AA66" s="72"/>
      <c r="AB66" s="673">
        <f>'（別添）_計画書（歯科診療所及びⅡを算定する有床診療所）'!AB69</f>
        <v>0</v>
      </c>
      <c r="AC66" s="673"/>
      <c r="AD66" s="673"/>
      <c r="AE66" s="673"/>
      <c r="AF66" s="673"/>
      <c r="AG66" s="74" t="s">
        <v>154</v>
      </c>
      <c r="AO66" s="207"/>
      <c r="AP66" s="201"/>
      <c r="AQ66" s="201"/>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213"/>
      <c r="BP66" s="213"/>
      <c r="BQ66" s="213"/>
      <c r="BR66" s="213"/>
      <c r="BS66" s="213"/>
      <c r="BT66" s="48"/>
    </row>
    <row r="67" spans="1:72" ht="16.149999999999999" customHeight="1">
      <c r="A67" s="94" t="s">
        <v>322</v>
      </c>
      <c r="B67" s="70"/>
      <c r="C67" s="15"/>
      <c r="D67" s="15"/>
      <c r="E67" s="15"/>
      <c r="F67" s="15"/>
      <c r="G67" s="15"/>
      <c r="H67" s="15"/>
      <c r="I67" s="15"/>
      <c r="J67" s="15"/>
      <c r="K67" s="15"/>
      <c r="L67" s="15"/>
      <c r="M67" s="15"/>
      <c r="N67" s="15"/>
      <c r="O67" s="15"/>
      <c r="P67" s="15"/>
      <c r="Q67" s="15"/>
      <c r="R67" s="15"/>
      <c r="S67" s="15"/>
      <c r="T67" s="15"/>
      <c r="U67" s="15"/>
      <c r="V67" s="15"/>
      <c r="W67" s="15"/>
      <c r="X67" s="15"/>
      <c r="Y67" s="15"/>
      <c r="Z67" s="15"/>
      <c r="AA67" s="71"/>
      <c r="AB67" s="639">
        <f>'（別添）_計画書（歯科診療所及びⅡを算定する有床診療所）'!AB70</f>
        <v>0</v>
      </c>
      <c r="AC67" s="639"/>
      <c r="AD67" s="639"/>
      <c r="AE67" s="639"/>
      <c r="AF67" s="639"/>
      <c r="AG67" s="127" t="s">
        <v>132</v>
      </c>
      <c r="AO67" s="207"/>
      <c r="AP67" s="201"/>
      <c r="AQ67" s="201"/>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213"/>
      <c r="BP67" s="213"/>
      <c r="BQ67" s="213"/>
      <c r="BR67" s="213"/>
      <c r="BS67" s="213"/>
      <c r="BT67" s="48"/>
    </row>
    <row r="68" spans="1:72" ht="16.149999999999999" customHeight="1">
      <c r="A68" s="1" t="s">
        <v>323</v>
      </c>
      <c r="B68" s="3"/>
      <c r="C68" s="3"/>
      <c r="D68" s="3"/>
      <c r="E68" s="3"/>
      <c r="F68" s="3"/>
      <c r="G68" s="3"/>
      <c r="H68" s="3"/>
      <c r="I68" s="3"/>
      <c r="J68" s="3"/>
      <c r="K68" s="3"/>
      <c r="L68" s="3"/>
      <c r="M68" s="3"/>
      <c r="N68" s="3"/>
      <c r="O68" s="3"/>
      <c r="P68" s="3"/>
      <c r="Q68" s="3"/>
      <c r="R68" s="3"/>
      <c r="S68" s="3"/>
      <c r="T68" s="3"/>
      <c r="U68" s="3"/>
      <c r="V68" s="3"/>
      <c r="W68" s="3"/>
      <c r="X68" s="3"/>
      <c r="Y68" s="3"/>
      <c r="Z68" s="3"/>
      <c r="AA68" s="3"/>
      <c r="AB68" s="605"/>
      <c r="AC68" s="605"/>
      <c r="AD68" s="605"/>
      <c r="AE68" s="605"/>
      <c r="AF68" s="605"/>
      <c r="AG68" s="176" t="s">
        <v>132</v>
      </c>
      <c r="AO68" s="207"/>
      <c r="AP68" s="201"/>
      <c r="AQ68" s="201"/>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213"/>
      <c r="BP68" s="213"/>
      <c r="BQ68" s="213"/>
      <c r="BR68" s="213"/>
      <c r="BS68" s="213"/>
      <c r="BT68" s="48"/>
    </row>
    <row r="69" spans="1:72" ht="16.149999999999999" customHeight="1">
      <c r="A69" s="89" t="s">
        <v>324</v>
      </c>
      <c r="B69" s="6"/>
      <c r="C69" s="6"/>
      <c r="D69" s="6"/>
      <c r="E69" s="6"/>
      <c r="F69" s="6"/>
      <c r="G69" s="6"/>
      <c r="H69" s="6"/>
      <c r="I69" s="6"/>
      <c r="J69" s="6"/>
      <c r="K69" s="6"/>
      <c r="L69" s="6"/>
      <c r="M69" s="6"/>
      <c r="N69" s="6"/>
      <c r="O69" s="6"/>
      <c r="P69" s="6"/>
      <c r="Q69" s="6"/>
      <c r="R69" s="6"/>
      <c r="S69" s="6"/>
      <c r="T69" s="6"/>
      <c r="U69" s="6"/>
      <c r="V69" s="6"/>
      <c r="W69" s="6"/>
      <c r="X69" s="6"/>
      <c r="Y69" s="6"/>
      <c r="Z69" s="6"/>
      <c r="AA69" s="6"/>
      <c r="AB69" s="608">
        <f>AB68-AB67</f>
        <v>0</v>
      </c>
      <c r="AC69" s="608"/>
      <c r="AD69" s="608"/>
      <c r="AE69" s="608"/>
      <c r="AF69" s="608"/>
      <c r="AG69" s="176" t="s">
        <v>132</v>
      </c>
      <c r="AO69" s="207"/>
      <c r="AP69" s="201"/>
      <c r="AQ69" s="201"/>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213"/>
      <c r="BP69" s="213"/>
      <c r="BQ69" s="213"/>
      <c r="BR69" s="213"/>
      <c r="BS69" s="213"/>
      <c r="BT69" s="48"/>
    </row>
    <row r="70" spans="1:72" ht="16.149999999999999" customHeight="1">
      <c r="A70" s="17"/>
      <c r="B70" s="84" t="s">
        <v>325</v>
      </c>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674"/>
      <c r="AC70" s="674"/>
      <c r="AD70" s="674"/>
      <c r="AE70" s="674"/>
      <c r="AF70" s="674"/>
      <c r="AG70" s="131" t="s">
        <v>132</v>
      </c>
    </row>
    <row r="71" spans="1:72" ht="16.149999999999999" customHeight="1" thickBot="1">
      <c r="A71" s="41"/>
      <c r="B71" s="86" t="s">
        <v>326</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675"/>
      <c r="AC71" s="675"/>
      <c r="AD71" s="675"/>
      <c r="AE71" s="675"/>
      <c r="AF71" s="675"/>
      <c r="AG71" s="131" t="s">
        <v>160</v>
      </c>
    </row>
    <row r="72" spans="1:72" ht="16.149999999999999" customHeight="1" thickTop="1" thickBot="1">
      <c r="A72" s="85"/>
      <c r="B72" s="87" t="s">
        <v>327</v>
      </c>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676">
        <f>IFERROR(AB71/AB67*100,0)</f>
        <v>0</v>
      </c>
      <c r="AC72" s="676"/>
      <c r="AD72" s="676"/>
      <c r="AE72" s="676"/>
      <c r="AF72" s="676"/>
      <c r="AG72" s="132" t="s">
        <v>162</v>
      </c>
    </row>
    <row r="73" spans="1:72" ht="16.149999999999999" customHeight="1">
      <c r="A73" s="51"/>
      <c r="D73" s="48"/>
      <c r="E73" s="48"/>
      <c r="F73" s="48"/>
      <c r="G73" s="48"/>
      <c r="H73" s="48"/>
      <c r="I73" s="48"/>
      <c r="J73" s="48"/>
      <c r="K73" s="48"/>
      <c r="L73" s="48"/>
      <c r="M73" s="48"/>
      <c r="N73" s="48"/>
      <c r="O73" s="48"/>
      <c r="P73" s="48"/>
      <c r="Q73" s="48"/>
      <c r="R73" s="48"/>
      <c r="S73" s="48"/>
      <c r="T73" s="48"/>
      <c r="U73" s="48"/>
      <c r="V73" s="48"/>
      <c r="W73" s="48"/>
      <c r="X73" s="48"/>
      <c r="Y73" s="48"/>
      <c r="Z73" s="48"/>
      <c r="AA73" s="48"/>
    </row>
    <row r="74" spans="1:72" ht="16.149999999999999" customHeight="1" thickBot="1">
      <c r="A74" s="2" t="s">
        <v>429</v>
      </c>
      <c r="B74" s="3"/>
      <c r="C74" s="3"/>
      <c r="D74" s="3"/>
      <c r="E74" s="3"/>
      <c r="F74" s="3"/>
      <c r="G74" s="3"/>
      <c r="H74" s="3"/>
      <c r="I74" s="3"/>
      <c r="J74" s="3"/>
      <c r="K74" s="3"/>
      <c r="L74" s="3"/>
      <c r="M74" s="3"/>
      <c r="N74" s="3"/>
      <c r="O74" s="3"/>
      <c r="P74" s="3"/>
      <c r="Q74" s="3"/>
      <c r="R74" s="3"/>
      <c r="S74" s="3"/>
      <c r="T74" s="3"/>
      <c r="U74" s="3"/>
      <c r="V74" s="3"/>
      <c r="W74" s="3"/>
      <c r="X74" s="3"/>
      <c r="Y74" s="3"/>
      <c r="Z74" s="3"/>
      <c r="AA74" s="609"/>
      <c r="AB74" s="609"/>
      <c r="AC74" s="609"/>
      <c r="AD74" s="609"/>
      <c r="AE74" s="609"/>
      <c r="AF74" s="609"/>
      <c r="AG74" s="609"/>
    </row>
    <row r="75" spans="1:72" ht="16.149999999999999" customHeight="1">
      <c r="A75" s="116" t="s">
        <v>430</v>
      </c>
      <c r="B75" s="55"/>
      <c r="C75" s="35"/>
      <c r="D75" s="35"/>
      <c r="E75" s="35"/>
      <c r="F75" s="35"/>
      <c r="G75" s="35"/>
      <c r="H75" s="35"/>
      <c r="I75" s="35"/>
      <c r="J75" s="35"/>
      <c r="K75" s="35"/>
      <c r="L75" s="35"/>
      <c r="M75" s="35"/>
      <c r="N75" s="35"/>
      <c r="O75" s="35"/>
      <c r="P75" s="35"/>
      <c r="Q75" s="35"/>
      <c r="R75" s="35"/>
      <c r="S75" s="35"/>
      <c r="T75" s="35"/>
      <c r="U75" s="35"/>
      <c r="V75" s="35"/>
      <c r="W75" s="35"/>
      <c r="X75" s="35"/>
      <c r="Y75" s="35"/>
      <c r="Z75" s="35"/>
      <c r="AA75" s="72"/>
      <c r="AB75" s="673">
        <f>'（別添）_計画書（歯科診療所及びⅡを算定する有床診療所）'!AB78</f>
        <v>0</v>
      </c>
      <c r="AC75" s="673"/>
      <c r="AD75" s="673"/>
      <c r="AE75" s="673"/>
      <c r="AF75" s="673"/>
      <c r="AG75" s="74" t="s">
        <v>154</v>
      </c>
    </row>
    <row r="76" spans="1:72" ht="16.149999999999999" customHeight="1">
      <c r="A76" s="1" t="s">
        <v>431</v>
      </c>
      <c r="B76" s="70"/>
      <c r="C76" s="15"/>
      <c r="D76" s="15"/>
      <c r="E76" s="15"/>
      <c r="F76" s="15"/>
      <c r="G76" s="15"/>
      <c r="H76" s="15"/>
      <c r="I76" s="15"/>
      <c r="J76" s="15"/>
      <c r="K76" s="15"/>
      <c r="L76" s="15"/>
      <c r="M76" s="15"/>
      <c r="N76" s="15"/>
      <c r="O76" s="15"/>
      <c r="P76" s="15"/>
      <c r="Q76" s="15"/>
      <c r="R76" s="15"/>
      <c r="S76" s="15"/>
      <c r="T76" s="15"/>
      <c r="U76" s="15"/>
      <c r="V76" s="15"/>
      <c r="W76" s="15"/>
      <c r="X76" s="15"/>
      <c r="Y76" s="15"/>
      <c r="Z76" s="15"/>
      <c r="AA76" s="71"/>
      <c r="AB76" s="639">
        <f>'（別添）_計画書（歯科診療所及びⅡを算定する有床診療所）'!AB79</f>
        <v>0</v>
      </c>
      <c r="AC76" s="639"/>
      <c r="AD76" s="639"/>
      <c r="AE76" s="639"/>
      <c r="AF76" s="639"/>
      <c r="AG76" s="127" t="s">
        <v>132</v>
      </c>
    </row>
    <row r="77" spans="1:72" ht="16.149999999999999" customHeight="1">
      <c r="A77" s="1" t="s">
        <v>432</v>
      </c>
      <c r="B77" s="3"/>
      <c r="C77" s="3"/>
      <c r="D77" s="3"/>
      <c r="E77" s="3"/>
      <c r="F77" s="3"/>
      <c r="G77" s="3"/>
      <c r="H77" s="3"/>
      <c r="I77" s="3"/>
      <c r="J77" s="3"/>
      <c r="K77" s="3"/>
      <c r="L77" s="3"/>
      <c r="M77" s="3"/>
      <c r="N77" s="3"/>
      <c r="O77" s="3"/>
      <c r="P77" s="3"/>
      <c r="Q77" s="3"/>
      <c r="R77" s="3"/>
      <c r="S77" s="3"/>
      <c r="T77" s="3"/>
      <c r="U77" s="3"/>
      <c r="V77" s="3"/>
      <c r="W77" s="3"/>
      <c r="X77" s="3"/>
      <c r="Y77" s="3"/>
      <c r="Z77" s="3"/>
      <c r="AA77" s="3"/>
      <c r="AB77" s="605"/>
      <c r="AC77" s="605"/>
      <c r="AD77" s="605"/>
      <c r="AE77" s="605"/>
      <c r="AF77" s="605"/>
      <c r="AG77" s="176" t="s">
        <v>132</v>
      </c>
    </row>
    <row r="78" spans="1:72" ht="16.149999999999999" customHeight="1">
      <c r="A78" s="89" t="s">
        <v>331</v>
      </c>
      <c r="B78" s="6"/>
      <c r="C78" s="6"/>
      <c r="D78" s="6"/>
      <c r="E78" s="6"/>
      <c r="F78" s="6"/>
      <c r="G78" s="6"/>
      <c r="H78" s="6"/>
      <c r="I78" s="6"/>
      <c r="J78" s="6"/>
      <c r="K78" s="6"/>
      <c r="L78" s="6"/>
      <c r="M78" s="6"/>
      <c r="N78" s="6"/>
      <c r="O78" s="6"/>
      <c r="P78" s="6"/>
      <c r="Q78" s="6"/>
      <c r="R78" s="6"/>
      <c r="S78" s="6"/>
      <c r="T78" s="6"/>
      <c r="U78" s="6"/>
      <c r="V78" s="6"/>
      <c r="W78" s="6"/>
      <c r="X78" s="6"/>
      <c r="Y78" s="6"/>
      <c r="Z78" s="6"/>
      <c r="AA78" s="6"/>
      <c r="AB78" s="608">
        <f>AB77-AB76</f>
        <v>0</v>
      </c>
      <c r="AC78" s="608"/>
      <c r="AD78" s="608"/>
      <c r="AE78" s="608"/>
      <c r="AF78" s="608"/>
      <c r="AG78" s="176" t="s">
        <v>132</v>
      </c>
    </row>
    <row r="79" spans="1:72" ht="16.149999999999999" customHeight="1">
      <c r="A79" s="17"/>
      <c r="B79" s="84" t="s">
        <v>332</v>
      </c>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674"/>
      <c r="AC79" s="674"/>
      <c r="AD79" s="674"/>
      <c r="AE79" s="674"/>
      <c r="AF79" s="674"/>
      <c r="AG79" s="131" t="s">
        <v>132</v>
      </c>
    </row>
    <row r="80" spans="1:72" ht="16.149999999999999" customHeight="1" thickBot="1">
      <c r="A80" s="41"/>
      <c r="B80" s="86" t="s">
        <v>333</v>
      </c>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675"/>
      <c r="AC80" s="675"/>
      <c r="AD80" s="675"/>
      <c r="AE80" s="675"/>
      <c r="AF80" s="675"/>
      <c r="AG80" s="131" t="s">
        <v>160</v>
      </c>
    </row>
    <row r="81" spans="1:33" ht="16.350000000000001" customHeight="1" thickTop="1" thickBot="1">
      <c r="A81" s="85"/>
      <c r="B81" s="87" t="s">
        <v>334</v>
      </c>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676">
        <f>IFERROR(AB80/AB76*100,0)</f>
        <v>0</v>
      </c>
      <c r="AC81" s="676"/>
      <c r="AD81" s="676"/>
      <c r="AE81" s="676"/>
      <c r="AF81" s="676"/>
      <c r="AG81" s="132" t="s">
        <v>162</v>
      </c>
    </row>
    <row r="82" spans="1:33" ht="16.350000000000001" customHeight="1"/>
    <row r="83" spans="1:33" ht="16.149999999999999" customHeight="1" thickBot="1">
      <c r="A83" s="2" t="s">
        <v>278</v>
      </c>
      <c r="B83" s="3"/>
      <c r="C83" s="3"/>
      <c r="D83" s="3"/>
      <c r="E83" s="3"/>
      <c r="F83" s="3"/>
      <c r="G83" s="3"/>
      <c r="H83" s="3"/>
      <c r="I83" s="3"/>
      <c r="J83" s="3"/>
      <c r="K83" s="3"/>
      <c r="L83" s="3"/>
      <c r="M83" s="3"/>
      <c r="N83" s="3"/>
      <c r="O83" s="3"/>
      <c r="P83" s="3"/>
      <c r="Q83" s="3"/>
      <c r="R83" s="3"/>
      <c r="S83" s="3"/>
      <c r="T83" s="3"/>
      <c r="U83" s="3"/>
      <c r="V83" s="3"/>
      <c r="W83" s="3"/>
      <c r="X83" s="3"/>
      <c r="Y83" s="3"/>
      <c r="Z83" s="3"/>
      <c r="AA83" s="609"/>
      <c r="AB83" s="609"/>
      <c r="AC83" s="609"/>
      <c r="AD83" s="609"/>
      <c r="AE83" s="609"/>
      <c r="AF83" s="609"/>
      <c r="AG83" s="609"/>
    </row>
    <row r="84" spans="1:33" ht="16.149999999999999" customHeight="1">
      <c r="A84" s="116" t="s">
        <v>433</v>
      </c>
      <c r="B84" s="55"/>
      <c r="C84" s="35"/>
      <c r="D84" s="35"/>
      <c r="E84" s="35"/>
      <c r="F84" s="35"/>
      <c r="G84" s="35"/>
      <c r="H84" s="35"/>
      <c r="I84" s="35"/>
      <c r="J84" s="35"/>
      <c r="K84" s="35"/>
      <c r="L84" s="35"/>
      <c r="M84" s="35"/>
      <c r="N84" s="35"/>
      <c r="O84" s="35"/>
      <c r="P84" s="35"/>
      <c r="Q84" s="35"/>
      <c r="R84" s="35"/>
      <c r="S84" s="35"/>
      <c r="T84" s="35"/>
      <c r="U84" s="35"/>
      <c r="V84" s="35"/>
      <c r="W84" s="35"/>
      <c r="X84" s="35"/>
      <c r="Y84" s="35"/>
      <c r="Z84" s="35"/>
      <c r="AA84" s="72"/>
      <c r="AB84" s="673">
        <f>'（別添）_計画書（歯科診療所及びⅡを算定する有床診療所）'!AB87</f>
        <v>0</v>
      </c>
      <c r="AC84" s="673"/>
      <c r="AD84" s="673"/>
      <c r="AE84" s="673"/>
      <c r="AF84" s="673"/>
      <c r="AG84" s="74" t="s">
        <v>154</v>
      </c>
    </row>
    <row r="85" spans="1:33" ht="16.149999999999999" customHeight="1">
      <c r="A85" s="1" t="s">
        <v>434</v>
      </c>
      <c r="B85" s="70"/>
      <c r="C85" s="15"/>
      <c r="D85" s="15"/>
      <c r="E85" s="15"/>
      <c r="F85" s="15"/>
      <c r="G85" s="15"/>
      <c r="H85" s="15"/>
      <c r="I85" s="15"/>
      <c r="J85" s="15"/>
      <c r="K85" s="15"/>
      <c r="L85" s="15"/>
      <c r="M85" s="15"/>
      <c r="N85" s="15"/>
      <c r="O85" s="15"/>
      <c r="P85" s="15"/>
      <c r="Q85" s="15"/>
      <c r="R85" s="15"/>
      <c r="S85" s="15"/>
      <c r="T85" s="15"/>
      <c r="U85" s="15"/>
      <c r="V85" s="15"/>
      <c r="W85" s="15"/>
      <c r="X85" s="15"/>
      <c r="Y85" s="15"/>
      <c r="Z85" s="15"/>
      <c r="AA85" s="71"/>
      <c r="AB85" s="639">
        <f>'（別添）_計画書（歯科診療所及びⅡを算定する有床診療所）'!AB88</f>
        <v>0</v>
      </c>
      <c r="AC85" s="639"/>
      <c r="AD85" s="639"/>
      <c r="AE85" s="639"/>
      <c r="AF85" s="639"/>
      <c r="AG85" s="127" t="s">
        <v>132</v>
      </c>
    </row>
    <row r="86" spans="1:33" ht="16.149999999999999" customHeight="1">
      <c r="A86" s="1" t="s">
        <v>435</v>
      </c>
      <c r="B86" s="3"/>
      <c r="C86" s="3"/>
      <c r="D86" s="3"/>
      <c r="E86" s="3"/>
      <c r="F86" s="3"/>
      <c r="G86" s="3"/>
      <c r="H86" s="3"/>
      <c r="I86" s="3"/>
      <c r="J86" s="3"/>
      <c r="K86" s="3"/>
      <c r="L86" s="3"/>
      <c r="M86" s="3"/>
      <c r="N86" s="3"/>
      <c r="O86" s="3"/>
      <c r="P86" s="3"/>
      <c r="Q86" s="3"/>
      <c r="R86" s="3"/>
      <c r="S86" s="3"/>
      <c r="T86" s="3"/>
      <c r="U86" s="3"/>
      <c r="V86" s="3"/>
      <c r="W86" s="3"/>
      <c r="X86" s="3"/>
      <c r="Y86" s="3"/>
      <c r="Z86" s="3"/>
      <c r="AA86" s="3"/>
      <c r="AB86" s="605"/>
      <c r="AC86" s="605"/>
      <c r="AD86" s="605"/>
      <c r="AE86" s="605"/>
      <c r="AF86" s="605"/>
      <c r="AG86" s="176" t="s">
        <v>132</v>
      </c>
    </row>
    <row r="87" spans="1:33" ht="16.149999999999999" customHeight="1">
      <c r="A87" s="89" t="s">
        <v>338</v>
      </c>
      <c r="B87" s="6"/>
      <c r="C87" s="6"/>
      <c r="D87" s="6"/>
      <c r="E87" s="6"/>
      <c r="F87" s="6"/>
      <c r="G87" s="6"/>
      <c r="H87" s="6"/>
      <c r="I87" s="6"/>
      <c r="J87" s="6"/>
      <c r="K87" s="6"/>
      <c r="L87" s="6"/>
      <c r="M87" s="6"/>
      <c r="N87" s="6"/>
      <c r="O87" s="6"/>
      <c r="P87" s="6"/>
      <c r="Q87" s="6"/>
      <c r="R87" s="6"/>
      <c r="S87" s="6"/>
      <c r="T87" s="6"/>
      <c r="U87" s="6"/>
      <c r="V87" s="6"/>
      <c r="W87" s="6"/>
      <c r="X87" s="6"/>
      <c r="Y87" s="6"/>
      <c r="Z87" s="6"/>
      <c r="AA87" s="6"/>
      <c r="AB87" s="608">
        <f>AB86-AB85</f>
        <v>0</v>
      </c>
      <c r="AC87" s="608"/>
      <c r="AD87" s="608"/>
      <c r="AE87" s="608"/>
      <c r="AF87" s="608"/>
      <c r="AG87" s="176" t="s">
        <v>132</v>
      </c>
    </row>
    <row r="88" spans="1:33" ht="16.149999999999999" customHeight="1">
      <c r="A88" s="17"/>
      <c r="B88" s="84" t="s">
        <v>339</v>
      </c>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674"/>
      <c r="AC88" s="674"/>
      <c r="AD88" s="674"/>
      <c r="AE88" s="674"/>
      <c r="AF88" s="674"/>
      <c r="AG88" s="131" t="s">
        <v>132</v>
      </c>
    </row>
    <row r="89" spans="1:33" ht="16.149999999999999" customHeight="1" thickBot="1">
      <c r="A89" s="41"/>
      <c r="B89" s="86" t="s">
        <v>340</v>
      </c>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675"/>
      <c r="AC89" s="675"/>
      <c r="AD89" s="675"/>
      <c r="AE89" s="675"/>
      <c r="AF89" s="675"/>
      <c r="AG89" s="131" t="s">
        <v>160</v>
      </c>
    </row>
    <row r="90" spans="1:33" ht="16.350000000000001" customHeight="1" thickTop="1" thickBot="1">
      <c r="A90" s="85"/>
      <c r="B90" s="87" t="s">
        <v>341</v>
      </c>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676">
        <f>IFERROR(AB89/AB85*100,0)</f>
        <v>0</v>
      </c>
      <c r="AC90" s="676"/>
      <c r="AD90" s="676"/>
      <c r="AE90" s="676"/>
      <c r="AF90" s="676"/>
      <c r="AG90" s="132" t="s">
        <v>162</v>
      </c>
    </row>
    <row r="91" spans="1:33" ht="16.350000000000001" customHeight="1"/>
    <row r="92" spans="1:33" ht="16.149999999999999" customHeight="1" thickBot="1">
      <c r="A92" s="173" t="s">
        <v>282</v>
      </c>
      <c r="B92" s="3"/>
      <c r="C92" s="3"/>
      <c r="D92" s="3"/>
      <c r="E92" s="3"/>
      <c r="F92" s="3"/>
      <c r="G92" s="3"/>
      <c r="H92" s="3"/>
      <c r="I92" s="3"/>
      <c r="J92" s="3"/>
      <c r="K92" s="3"/>
      <c r="L92" s="3"/>
      <c r="M92" s="3"/>
      <c r="N92" s="3"/>
      <c r="O92" s="3"/>
      <c r="P92" s="3"/>
      <c r="Q92" s="3"/>
      <c r="R92" s="3"/>
      <c r="S92" s="3"/>
      <c r="T92" s="3"/>
      <c r="U92" s="3"/>
      <c r="V92" s="3"/>
      <c r="W92" s="3"/>
      <c r="X92" s="3"/>
      <c r="Y92" s="3"/>
      <c r="Z92" s="3"/>
      <c r="AA92" s="609"/>
      <c r="AB92" s="609"/>
      <c r="AC92" s="609"/>
      <c r="AD92" s="609"/>
      <c r="AE92" s="609"/>
      <c r="AF92" s="609"/>
      <c r="AG92" s="609"/>
    </row>
    <row r="93" spans="1:33" ht="16.149999999999999" customHeight="1">
      <c r="A93" s="116" t="s">
        <v>436</v>
      </c>
      <c r="B93" s="55"/>
      <c r="C93" s="35"/>
      <c r="D93" s="35"/>
      <c r="E93" s="35"/>
      <c r="F93" s="35"/>
      <c r="G93" s="35"/>
      <c r="H93" s="35"/>
      <c r="I93" s="35"/>
      <c r="J93" s="35"/>
      <c r="K93" s="35"/>
      <c r="L93" s="35"/>
      <c r="M93" s="35"/>
      <c r="N93" s="35"/>
      <c r="O93" s="35"/>
      <c r="P93" s="35"/>
      <c r="Q93" s="35"/>
      <c r="R93" s="35"/>
      <c r="S93" s="35"/>
      <c r="T93" s="35"/>
      <c r="U93" s="35"/>
      <c r="V93" s="35"/>
      <c r="W93" s="35"/>
      <c r="X93" s="35"/>
      <c r="Y93" s="35"/>
      <c r="Z93" s="35"/>
      <c r="AA93" s="72"/>
      <c r="AB93" s="673">
        <f>'（別添）_計画書（歯科診療所及びⅡを算定する有床診療所）'!AB96</f>
        <v>0</v>
      </c>
      <c r="AC93" s="673"/>
      <c r="AD93" s="673"/>
      <c r="AE93" s="673"/>
      <c r="AF93" s="673"/>
      <c r="AG93" s="74" t="s">
        <v>154</v>
      </c>
    </row>
    <row r="94" spans="1:33" ht="16.149999999999999" customHeight="1">
      <c r="A94" s="1" t="s">
        <v>437</v>
      </c>
      <c r="B94" s="70"/>
      <c r="C94" s="15"/>
      <c r="D94" s="15"/>
      <c r="E94" s="15"/>
      <c r="F94" s="15"/>
      <c r="G94" s="15"/>
      <c r="H94" s="15"/>
      <c r="I94" s="15"/>
      <c r="J94" s="15"/>
      <c r="K94" s="15"/>
      <c r="L94" s="15"/>
      <c r="M94" s="15"/>
      <c r="N94" s="15"/>
      <c r="O94" s="15"/>
      <c r="P94" s="15"/>
      <c r="Q94" s="15"/>
      <c r="R94" s="15"/>
      <c r="S94" s="15"/>
      <c r="T94" s="15"/>
      <c r="U94" s="15"/>
      <c r="V94" s="15"/>
      <c r="W94" s="15"/>
      <c r="X94" s="15"/>
      <c r="Y94" s="15"/>
      <c r="Z94" s="15"/>
      <c r="AA94" s="71"/>
      <c r="AB94" s="639">
        <f>'（別添）_計画書（歯科診療所及びⅡを算定する有床診療所）'!AB97</f>
        <v>0</v>
      </c>
      <c r="AC94" s="639"/>
      <c r="AD94" s="639"/>
      <c r="AE94" s="639"/>
      <c r="AF94" s="639"/>
      <c r="AG94" s="127" t="s">
        <v>132</v>
      </c>
    </row>
    <row r="95" spans="1:33" ht="16.149999999999999" customHeight="1">
      <c r="A95" s="1" t="s">
        <v>438</v>
      </c>
      <c r="B95" s="3"/>
      <c r="C95" s="3"/>
      <c r="D95" s="3"/>
      <c r="E95" s="3"/>
      <c r="F95" s="3"/>
      <c r="G95" s="3"/>
      <c r="H95" s="3"/>
      <c r="I95" s="3"/>
      <c r="J95" s="3"/>
      <c r="K95" s="3"/>
      <c r="L95" s="3"/>
      <c r="M95" s="3"/>
      <c r="N95" s="3"/>
      <c r="O95" s="3"/>
      <c r="P95" s="3"/>
      <c r="Q95" s="3"/>
      <c r="R95" s="3"/>
      <c r="S95" s="3"/>
      <c r="T95" s="3"/>
      <c r="U95" s="3"/>
      <c r="V95" s="3"/>
      <c r="W95" s="3"/>
      <c r="X95" s="3"/>
      <c r="Y95" s="3"/>
      <c r="Z95" s="3"/>
      <c r="AA95" s="3"/>
      <c r="AB95" s="605"/>
      <c r="AC95" s="605"/>
      <c r="AD95" s="605"/>
      <c r="AE95" s="605"/>
      <c r="AF95" s="605"/>
      <c r="AG95" s="176" t="s">
        <v>132</v>
      </c>
    </row>
    <row r="96" spans="1:33" ht="16.149999999999999" customHeight="1">
      <c r="A96" s="89" t="s">
        <v>345</v>
      </c>
      <c r="B96" s="6"/>
      <c r="C96" s="6"/>
      <c r="D96" s="6"/>
      <c r="E96" s="6"/>
      <c r="F96" s="6"/>
      <c r="G96" s="6"/>
      <c r="H96" s="6"/>
      <c r="I96" s="6"/>
      <c r="J96" s="6"/>
      <c r="K96" s="6"/>
      <c r="L96" s="6"/>
      <c r="M96" s="6"/>
      <c r="N96" s="6"/>
      <c r="O96" s="6"/>
      <c r="P96" s="6"/>
      <c r="Q96" s="6"/>
      <c r="R96" s="6"/>
      <c r="S96" s="6"/>
      <c r="T96" s="6"/>
      <c r="U96" s="6"/>
      <c r="V96" s="6"/>
      <c r="W96" s="6"/>
      <c r="X96" s="6"/>
      <c r="Y96" s="6"/>
      <c r="Z96" s="6"/>
      <c r="AA96" s="6"/>
      <c r="AB96" s="608">
        <f>AB95-AB94</f>
        <v>0</v>
      </c>
      <c r="AC96" s="608"/>
      <c r="AD96" s="608"/>
      <c r="AE96" s="608"/>
      <c r="AF96" s="608"/>
      <c r="AG96" s="176" t="s">
        <v>132</v>
      </c>
    </row>
    <row r="97" spans="1:35" ht="16.149999999999999" customHeight="1">
      <c r="A97" s="17"/>
      <c r="B97" s="84" t="s">
        <v>346</v>
      </c>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674"/>
      <c r="AC97" s="674"/>
      <c r="AD97" s="674"/>
      <c r="AE97" s="674"/>
      <c r="AF97" s="674"/>
      <c r="AG97" s="131" t="s">
        <v>132</v>
      </c>
    </row>
    <row r="98" spans="1:35" ht="16.350000000000001" customHeight="1" thickBot="1">
      <c r="A98" s="41"/>
      <c r="B98" s="86" t="s">
        <v>347</v>
      </c>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675"/>
      <c r="AC98" s="675"/>
      <c r="AD98" s="675"/>
      <c r="AE98" s="675"/>
      <c r="AF98" s="675"/>
      <c r="AG98" s="131" t="s">
        <v>160</v>
      </c>
    </row>
    <row r="99" spans="1:35" ht="16.350000000000001" customHeight="1" thickTop="1" thickBot="1">
      <c r="A99" s="85"/>
      <c r="B99" s="87" t="s">
        <v>348</v>
      </c>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676">
        <f>IFERROR(AB98/AB94*100,0)</f>
        <v>0</v>
      </c>
      <c r="AC99" s="676"/>
      <c r="AD99" s="676"/>
      <c r="AE99" s="676"/>
      <c r="AF99" s="676"/>
      <c r="AG99" s="132" t="s">
        <v>162</v>
      </c>
    </row>
    <row r="100" spans="1:35" ht="16.350000000000001" customHeight="1"/>
    <row r="101" spans="1:35" ht="16.149999999999999" customHeight="1" thickBot="1">
      <c r="A101" s="2" t="s">
        <v>195</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609"/>
      <c r="AB101" s="609"/>
      <c r="AC101" s="609"/>
      <c r="AD101" s="609"/>
      <c r="AE101" s="609"/>
      <c r="AF101" s="609"/>
      <c r="AG101" s="609"/>
    </row>
    <row r="102" spans="1:35" ht="16.149999999999999" customHeight="1">
      <c r="A102" s="169" t="s">
        <v>399</v>
      </c>
      <c r="B102" s="5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72"/>
      <c r="AB102" s="673">
        <f>'（別添）_計画書（歯科診療所及びⅡを算定する有床診療所）'!AB105</f>
        <v>0</v>
      </c>
      <c r="AC102" s="673"/>
      <c r="AD102" s="673"/>
      <c r="AE102" s="673"/>
      <c r="AF102" s="673"/>
      <c r="AG102" s="74" t="s">
        <v>154</v>
      </c>
    </row>
    <row r="103" spans="1:35" ht="16.149999999999999" customHeight="1">
      <c r="A103" s="168" t="s">
        <v>400</v>
      </c>
      <c r="B103" s="70"/>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71"/>
      <c r="AB103" s="639">
        <f>'（別添）_計画書（歯科診療所及びⅡを算定する有床診療所）'!AB106</f>
        <v>0</v>
      </c>
      <c r="AC103" s="639"/>
      <c r="AD103" s="639"/>
      <c r="AE103" s="639"/>
      <c r="AF103" s="639"/>
      <c r="AG103" s="127" t="s">
        <v>132</v>
      </c>
    </row>
    <row r="104" spans="1:35" ht="16.149999999999999" customHeight="1">
      <c r="A104" s="1" t="s">
        <v>401</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605"/>
      <c r="AC104" s="605"/>
      <c r="AD104" s="605"/>
      <c r="AE104" s="605"/>
      <c r="AF104" s="605"/>
      <c r="AG104" s="176" t="s">
        <v>132</v>
      </c>
    </row>
    <row r="105" spans="1:35" ht="16.149999999999999" customHeight="1">
      <c r="A105" s="170" t="s">
        <v>353</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08">
        <f>AB104-AB103</f>
        <v>0</v>
      </c>
      <c r="AC105" s="608"/>
      <c r="AD105" s="608"/>
      <c r="AE105" s="608"/>
      <c r="AF105" s="608"/>
      <c r="AG105" s="176" t="s">
        <v>132</v>
      </c>
    </row>
    <row r="106" spans="1:35" ht="16.149999999999999" customHeight="1">
      <c r="A106" s="17"/>
      <c r="B106" s="84" t="s">
        <v>354</v>
      </c>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674"/>
      <c r="AC106" s="674"/>
      <c r="AD106" s="674"/>
      <c r="AE106" s="674"/>
      <c r="AF106" s="674"/>
      <c r="AG106" s="131" t="s">
        <v>132</v>
      </c>
    </row>
    <row r="107" spans="1:35" ht="16.149999999999999" customHeight="1" thickBot="1">
      <c r="A107" s="41"/>
      <c r="B107" s="171" t="s">
        <v>355</v>
      </c>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675"/>
      <c r="AC107" s="675"/>
      <c r="AD107" s="675"/>
      <c r="AE107" s="675"/>
      <c r="AF107" s="675"/>
      <c r="AG107" s="131" t="s">
        <v>160</v>
      </c>
    </row>
    <row r="108" spans="1:35" ht="16.350000000000001" customHeight="1" thickTop="1" thickBot="1">
      <c r="A108" s="85"/>
      <c r="B108" s="172" t="s">
        <v>356</v>
      </c>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676">
        <f>IFERROR(AB107/AB103*100,0)</f>
        <v>0</v>
      </c>
      <c r="AC108" s="676"/>
      <c r="AD108" s="676"/>
      <c r="AE108" s="676"/>
      <c r="AF108" s="676"/>
      <c r="AG108" s="132" t="s">
        <v>162</v>
      </c>
    </row>
    <row r="109" spans="1:35" ht="16.350000000000001" customHeight="1"/>
    <row r="110" spans="1:35" ht="16.350000000000001" customHeight="1">
      <c r="A110" s="64" t="s">
        <v>203</v>
      </c>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133"/>
    </row>
    <row r="111" spans="1:35" ht="16.149999999999999" customHeight="1" thickBot="1">
      <c r="A111" s="62" t="s">
        <v>204</v>
      </c>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11"/>
      <c r="AB111" s="611"/>
      <c r="AC111" s="611"/>
      <c r="AD111" s="611"/>
      <c r="AE111" s="611"/>
      <c r="AF111" s="611"/>
      <c r="AG111" s="611"/>
      <c r="AH111" s="191"/>
      <c r="AI111" s="191"/>
    </row>
    <row r="112" spans="1:35" ht="16.149999999999999" customHeight="1">
      <c r="A112" s="115" t="s">
        <v>402</v>
      </c>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75"/>
      <c r="AB112" s="673">
        <f>'（別添）_計画書（歯科診療所及びⅡを算定する有床診療所）'!AB115</f>
        <v>0</v>
      </c>
      <c r="AC112" s="673"/>
      <c r="AD112" s="673"/>
      <c r="AE112" s="673"/>
      <c r="AF112" s="673"/>
      <c r="AG112" s="77" t="s">
        <v>154</v>
      </c>
      <c r="AH112" s="181"/>
      <c r="AI112" s="181"/>
    </row>
    <row r="113" spans="1:35" ht="16.149999999999999" customHeight="1">
      <c r="A113" s="104" t="s">
        <v>403</v>
      </c>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76"/>
      <c r="AB113" s="639">
        <f>'（別添）_計画書（歯科診療所及びⅡを算定する有床診療所）'!AB116</f>
        <v>0</v>
      </c>
      <c r="AC113" s="639"/>
      <c r="AD113" s="639"/>
      <c r="AE113" s="639"/>
      <c r="AF113" s="639"/>
      <c r="AG113" s="121" t="s">
        <v>132</v>
      </c>
      <c r="AH113" s="181"/>
      <c r="AI113" s="181"/>
    </row>
    <row r="114" spans="1:35" ht="16.149999999999999" customHeight="1">
      <c r="A114" s="104" t="s">
        <v>404</v>
      </c>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76"/>
      <c r="AB114" s="639">
        <f>'（別添）_計画書（歯科診療所及びⅡを算定する有床診療所）'!AB117</f>
        <v>0</v>
      </c>
      <c r="AC114" s="639"/>
      <c r="AD114" s="639"/>
      <c r="AE114" s="639"/>
      <c r="AF114" s="639"/>
      <c r="AG114" s="121" t="s">
        <v>132</v>
      </c>
    </row>
    <row r="115" spans="1:35" ht="16.149999999999999" customHeight="1">
      <c r="A115" s="104" t="s">
        <v>405</v>
      </c>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13"/>
      <c r="AC115" s="613"/>
      <c r="AD115" s="613"/>
      <c r="AE115" s="613"/>
      <c r="AF115" s="613"/>
      <c r="AG115" s="134" t="s">
        <v>132</v>
      </c>
    </row>
    <row r="116" spans="1:35" ht="16.149999999999999" customHeight="1">
      <c r="A116" s="104" t="s">
        <v>406</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10"/>
      <c r="AC116" s="610"/>
      <c r="AD116" s="610"/>
      <c r="AE116" s="610"/>
      <c r="AF116" s="610"/>
      <c r="AG116" s="134" t="s">
        <v>132</v>
      </c>
    </row>
    <row r="117" spans="1:35" ht="16.149999999999999" customHeight="1">
      <c r="A117" s="108" t="s">
        <v>407</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14">
        <f>AB115-AB113</f>
        <v>0</v>
      </c>
      <c r="AC117" s="614"/>
      <c r="AD117" s="614"/>
      <c r="AE117" s="614"/>
      <c r="AF117" s="614"/>
      <c r="AG117" s="134" t="s">
        <v>132</v>
      </c>
    </row>
    <row r="118" spans="1:35" ht="16.149999999999999" customHeight="1">
      <c r="A118" s="108" t="s">
        <v>408</v>
      </c>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14">
        <f>AB116-AB114</f>
        <v>0</v>
      </c>
      <c r="AC118" s="614"/>
      <c r="AD118" s="614"/>
      <c r="AE118" s="614"/>
      <c r="AF118" s="614"/>
      <c r="AG118" s="134" t="s">
        <v>132</v>
      </c>
    </row>
    <row r="119" spans="1:35" ht="16.149999999999999" customHeight="1">
      <c r="A119" s="90"/>
      <c r="B119" s="91" t="s">
        <v>409</v>
      </c>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610"/>
      <c r="AC119" s="610"/>
      <c r="AD119" s="610"/>
      <c r="AE119" s="610"/>
      <c r="AF119" s="610"/>
      <c r="AG119" s="137" t="s">
        <v>132</v>
      </c>
    </row>
    <row r="120" spans="1:35" ht="16.149999999999999" customHeight="1" thickBot="1">
      <c r="A120" s="92"/>
      <c r="B120" s="110" t="s">
        <v>410</v>
      </c>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615"/>
      <c r="AC120" s="615"/>
      <c r="AD120" s="615"/>
      <c r="AE120" s="615"/>
      <c r="AF120" s="615"/>
      <c r="AG120" s="137" t="s">
        <v>160</v>
      </c>
    </row>
    <row r="121" spans="1:35" ht="16.350000000000001" customHeight="1" thickTop="1" thickBot="1">
      <c r="A121" s="93"/>
      <c r="B121" s="111" t="s">
        <v>411</v>
      </c>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672">
        <f>IFERROR(AB120/AB114*100,0)</f>
        <v>0</v>
      </c>
      <c r="AC121" s="672"/>
      <c r="AD121" s="672"/>
      <c r="AE121" s="672"/>
      <c r="AF121" s="672"/>
      <c r="AG121" s="138" t="s">
        <v>162</v>
      </c>
    </row>
    <row r="122" spans="1:35" ht="16.350000000000001"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133"/>
    </row>
    <row r="123" spans="1:35" ht="16.149999999999999" customHeight="1" thickBot="1">
      <c r="A123" s="62" t="s">
        <v>412</v>
      </c>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11"/>
      <c r="AB123" s="611"/>
      <c r="AC123" s="611"/>
      <c r="AD123" s="611"/>
      <c r="AE123" s="611"/>
      <c r="AF123" s="611"/>
      <c r="AG123" s="611"/>
      <c r="AH123" s="191"/>
      <c r="AI123" s="191"/>
    </row>
    <row r="124" spans="1:35" ht="16.149999999999999" customHeight="1">
      <c r="A124" s="115" t="s">
        <v>413</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75"/>
      <c r="AB124" s="673">
        <f>'（別添）_計画書（歯科診療所及びⅡを算定する有床診療所）'!AB127</f>
        <v>0</v>
      </c>
      <c r="AC124" s="673"/>
      <c r="AD124" s="673"/>
      <c r="AE124" s="673"/>
      <c r="AF124" s="673"/>
      <c r="AG124" s="77" t="s">
        <v>154</v>
      </c>
      <c r="AH124" s="181"/>
      <c r="AI124" s="181"/>
    </row>
    <row r="125" spans="1:35" ht="16.149999999999999" customHeight="1">
      <c r="A125" s="104" t="s">
        <v>414</v>
      </c>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76"/>
      <c r="AB125" s="639">
        <f>'（別添）_計画書（歯科診療所及びⅡを算定する有床診療所）'!AB128</f>
        <v>0</v>
      </c>
      <c r="AC125" s="639"/>
      <c r="AD125" s="639"/>
      <c r="AE125" s="639"/>
      <c r="AF125" s="639"/>
      <c r="AG125" s="121" t="s">
        <v>132</v>
      </c>
      <c r="AH125" s="181"/>
      <c r="AI125" s="181"/>
    </row>
    <row r="126" spans="1:35" ht="16.149999999999999" customHeight="1">
      <c r="A126" s="104" t="s">
        <v>415</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6"/>
      <c r="AB126" s="639">
        <f>'（別添）_計画書（歯科診療所及びⅡを算定する有床診療所）'!AB129</f>
        <v>0</v>
      </c>
      <c r="AC126" s="639"/>
      <c r="AD126" s="639"/>
      <c r="AE126" s="639"/>
      <c r="AF126" s="639"/>
      <c r="AG126" s="121" t="s">
        <v>132</v>
      </c>
    </row>
    <row r="127" spans="1:35" ht="16.149999999999999" customHeight="1">
      <c r="A127" s="104" t="s">
        <v>416</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13"/>
      <c r="AC127" s="613"/>
      <c r="AD127" s="613"/>
      <c r="AE127" s="613"/>
      <c r="AF127" s="613"/>
      <c r="AG127" s="134" t="s">
        <v>132</v>
      </c>
    </row>
    <row r="128" spans="1:35" ht="16.149999999999999" customHeight="1">
      <c r="A128" s="104" t="s">
        <v>417</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10"/>
      <c r="AC128" s="610"/>
      <c r="AD128" s="610"/>
      <c r="AE128" s="610"/>
      <c r="AF128" s="610"/>
      <c r="AG128" s="134" t="s">
        <v>132</v>
      </c>
    </row>
    <row r="129" spans="1:34" ht="16.149999999999999" customHeight="1">
      <c r="A129" s="108" t="s">
        <v>418</v>
      </c>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14">
        <f>AB127-AB125</f>
        <v>0</v>
      </c>
      <c r="AC129" s="614"/>
      <c r="AD129" s="614"/>
      <c r="AE129" s="614"/>
      <c r="AF129" s="614"/>
      <c r="AG129" s="134" t="s">
        <v>132</v>
      </c>
    </row>
    <row r="130" spans="1:34" ht="16.149999999999999" customHeight="1">
      <c r="A130" s="108" t="s">
        <v>419</v>
      </c>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14">
        <f>AB128-AB126</f>
        <v>0</v>
      </c>
      <c r="AC130" s="614"/>
      <c r="AD130" s="614"/>
      <c r="AE130" s="614"/>
      <c r="AF130" s="614"/>
      <c r="AG130" s="134" t="s">
        <v>132</v>
      </c>
    </row>
    <row r="131" spans="1:34" ht="16.149999999999999" customHeight="1">
      <c r="A131" s="90"/>
      <c r="B131" s="91" t="s">
        <v>420</v>
      </c>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610"/>
      <c r="AC131" s="610"/>
      <c r="AD131" s="610"/>
      <c r="AE131" s="610"/>
      <c r="AF131" s="610"/>
      <c r="AG131" s="137" t="s">
        <v>132</v>
      </c>
    </row>
    <row r="132" spans="1:34" ht="16.149999999999999" customHeight="1" thickBot="1">
      <c r="A132" s="92"/>
      <c r="B132" s="110" t="s">
        <v>421</v>
      </c>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615"/>
      <c r="AC132" s="615"/>
      <c r="AD132" s="615"/>
      <c r="AE132" s="615"/>
      <c r="AF132" s="615"/>
      <c r="AG132" s="137" t="s">
        <v>160</v>
      </c>
    </row>
    <row r="133" spans="1:34" ht="16.350000000000001" customHeight="1" thickTop="1" thickBot="1">
      <c r="A133" s="93"/>
      <c r="B133" s="111" t="s">
        <v>422</v>
      </c>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672">
        <f>IFERROR(AB132/AB126*100,0)</f>
        <v>0</v>
      </c>
      <c r="AC133" s="672"/>
      <c r="AD133" s="672"/>
      <c r="AE133" s="672"/>
      <c r="AF133" s="672"/>
      <c r="AG133" s="138" t="s">
        <v>162</v>
      </c>
    </row>
    <row r="134" spans="1:34" ht="4.1500000000000004"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20"/>
    </row>
    <row r="135" spans="1:34" ht="14.45" customHeight="1">
      <c r="A135" s="3" t="s">
        <v>386</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c r="A137" s="3"/>
      <c r="B137" s="3"/>
      <c r="C137" s="3"/>
      <c r="D137" s="3" t="s">
        <v>15</v>
      </c>
      <c r="E137" s="3"/>
      <c r="F137" s="620"/>
      <c r="G137" s="620"/>
      <c r="H137" s="3" t="s">
        <v>16</v>
      </c>
      <c r="I137" s="620"/>
      <c r="J137" s="620"/>
      <c r="K137" s="3" t="s">
        <v>126</v>
      </c>
      <c r="L137" s="620"/>
      <c r="M137" s="620"/>
      <c r="N137" s="3" t="s">
        <v>18</v>
      </c>
      <c r="O137" s="3"/>
      <c r="P137" s="3"/>
      <c r="Q137" s="3" t="s">
        <v>387</v>
      </c>
      <c r="R137" s="3"/>
      <c r="S137" s="3"/>
      <c r="T137" s="3"/>
      <c r="U137" s="621"/>
      <c r="V137" s="621"/>
      <c r="W137" s="621"/>
      <c r="X137" s="621"/>
      <c r="Y137" s="621"/>
      <c r="Z137" s="621"/>
      <c r="AA137" s="621"/>
      <c r="AB137" s="621"/>
      <c r="AC137" s="621"/>
      <c r="AD137" s="621"/>
      <c r="AE137" s="621"/>
      <c r="AF137" s="621"/>
      <c r="AG137" s="20"/>
    </row>
    <row r="138" spans="1:34" ht="10.9" customHeight="1">
      <c r="A138" s="3"/>
      <c r="B138" s="3"/>
      <c r="C138" s="3"/>
      <c r="D138" s="3"/>
      <c r="E138" s="3"/>
      <c r="F138" s="20"/>
      <c r="G138" s="20"/>
      <c r="H138" s="3"/>
      <c r="I138" s="20"/>
      <c r="J138" s="20"/>
      <c r="K138" s="3"/>
      <c r="L138" s="20"/>
      <c r="M138" s="20"/>
      <c r="N138" s="3"/>
      <c r="O138" s="3"/>
      <c r="P138" s="3"/>
      <c r="Q138" s="3"/>
      <c r="R138" s="3"/>
      <c r="S138" s="3"/>
      <c r="T138" s="3"/>
      <c r="U138" s="20"/>
      <c r="V138" s="20"/>
      <c r="W138" s="20"/>
      <c r="X138" s="20"/>
      <c r="Y138" s="20"/>
      <c r="Z138" s="20"/>
      <c r="AA138" s="20"/>
      <c r="AB138" s="20"/>
      <c r="AC138" s="20"/>
      <c r="AD138" s="20"/>
      <c r="AE138" s="20"/>
      <c r="AF138" s="20"/>
      <c r="AG138" s="20"/>
    </row>
    <row r="139" spans="1:34" ht="16.899999999999999" customHeight="1">
      <c r="A139" s="3" t="s">
        <v>233</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20"/>
    </row>
    <row r="140" spans="1:34" ht="15" customHeight="1">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c r="AG140" s="124"/>
      <c r="AH140" s="196"/>
    </row>
    <row r="141" spans="1:34" ht="15" customHeight="1">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c r="AG141" s="124"/>
      <c r="AH141" s="196"/>
    </row>
    <row r="142" spans="1:34" ht="15" customHeight="1">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96"/>
    </row>
    <row r="143" spans="1:34" ht="15" customHeight="1">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96"/>
    </row>
    <row r="144" spans="1:34" ht="15" customHeight="1">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96"/>
    </row>
    <row r="145" spans="1:34" ht="15" customHeight="1">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96"/>
    </row>
    <row r="146" spans="1:34" ht="15" customHeight="1">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96"/>
    </row>
    <row r="147" spans="1:34" ht="15" customHeight="1">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204"/>
    </row>
    <row r="148" spans="1:34" ht="15" customHeight="1">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98"/>
    </row>
    <row r="149" spans="1:34" ht="15" customHeight="1">
      <c r="A149" s="124"/>
      <c r="B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98"/>
    </row>
    <row r="150" spans="1:34" ht="15" customHeight="1">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98"/>
    </row>
    <row r="151" spans="1:34" ht="15" customHeight="1">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205"/>
    </row>
    <row r="152" spans="1:34"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96"/>
    </row>
    <row r="153" spans="1:34"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96"/>
    </row>
    <row r="154" spans="1:34"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96"/>
    </row>
    <row r="155" spans="1:34"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05"/>
    </row>
    <row r="156" spans="1:34"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96"/>
    </row>
    <row r="157" spans="1:34"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row>
    <row r="158" spans="1:34"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row>
    <row r="159" spans="1:34" ht="15" customHeight="1">
      <c r="A159" s="102"/>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c r="AG159" s="125"/>
    </row>
    <row r="160" spans="1:34" ht="15" customHeight="1">
      <c r="A160" s="10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25"/>
    </row>
    <row r="161" spans="1:33" ht="15" customHeight="1">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25"/>
    </row>
    <row r="162" spans="1:33" ht="15" customHeight="1">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25"/>
    </row>
    <row r="163" spans="1:33" ht="15" customHeight="1">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25"/>
    </row>
    <row r="164" spans="1:33">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25"/>
    </row>
    <row r="165" spans="1:33">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25"/>
    </row>
    <row r="166" spans="1:33">
      <c r="A166" s="102"/>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25"/>
    </row>
    <row r="167" spans="1:33">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25"/>
    </row>
    <row r="168" spans="1:33">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25"/>
    </row>
    <row r="169" spans="1:33">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25"/>
    </row>
    <row r="170" spans="1:33">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25"/>
    </row>
    <row r="171" spans="1:33">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25"/>
    </row>
    <row r="172" spans="1:33">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25"/>
    </row>
    <row r="173" spans="1:33">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25"/>
    </row>
    <row r="174" spans="1:33">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25"/>
    </row>
    <row r="175" spans="1:33">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25"/>
    </row>
    <row r="176" spans="1:33">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25"/>
    </row>
    <row r="177" spans="1:33">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25"/>
    </row>
    <row r="178" spans="1:33">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25"/>
    </row>
    <row r="179" spans="1:33">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25"/>
    </row>
  </sheetData>
  <sheetProtection algorithmName="SHA-512" hashValue="mZbWNlqyK69SVYjarl0EPLaXg15BlwncuqFDeqAENtSLOv4qi3AmAY+pn+iAA0+h02tASo2QxRZx7bHeMzfDnQ==" saltValue="v7Ce1AQ0FTuAptAXEcI/Rg==" spinCount="100000" sheet="1" objects="1" scenarios="1"/>
  <mergeCells count="19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19:X19"/>
    <mergeCell ref="AC19:AF19"/>
    <mergeCell ref="B20:R20"/>
    <mergeCell ref="S20:Y20"/>
    <mergeCell ref="Z20:AC20"/>
    <mergeCell ref="AD20:AG20"/>
    <mergeCell ref="B15:D15"/>
    <mergeCell ref="E15:F15"/>
    <mergeCell ref="H15:I15"/>
    <mergeCell ref="O15:P15"/>
    <mergeCell ref="R15:S15"/>
    <mergeCell ref="V15:Y15"/>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D30:E30"/>
    <mergeCell ref="G30:H30"/>
    <mergeCell ref="M30:N30"/>
    <mergeCell ref="P30:Q30"/>
    <mergeCell ref="S30:X30"/>
    <mergeCell ref="Z30:AF30"/>
    <mergeCell ref="D29:E29"/>
    <mergeCell ref="G29:H29"/>
    <mergeCell ref="M29:N29"/>
    <mergeCell ref="P29:Q29"/>
    <mergeCell ref="S29:X29"/>
    <mergeCell ref="Z29:AF29"/>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6:E36"/>
    <mergeCell ref="G36:H36"/>
    <mergeCell ref="M36:N36"/>
    <mergeCell ref="P36:Q36"/>
    <mergeCell ref="S36:X36"/>
    <mergeCell ref="Z36:AF36"/>
    <mergeCell ref="D35:E35"/>
    <mergeCell ref="G35:H35"/>
    <mergeCell ref="M35:N35"/>
    <mergeCell ref="P35:Q35"/>
    <mergeCell ref="S35:X35"/>
    <mergeCell ref="Z35:AF35"/>
    <mergeCell ref="Z38:AF38"/>
    <mergeCell ref="Z39:AF39"/>
    <mergeCell ref="B40:Y40"/>
    <mergeCell ref="Z40:AF40"/>
    <mergeCell ref="AB43:AF43"/>
    <mergeCell ref="AB44:AF44"/>
    <mergeCell ref="D37:E37"/>
    <mergeCell ref="G37:H37"/>
    <mergeCell ref="M37:N37"/>
    <mergeCell ref="P37:Q37"/>
    <mergeCell ref="S37:X37"/>
    <mergeCell ref="Z37:AF37"/>
    <mergeCell ref="AB51:AF51"/>
    <mergeCell ref="AB52:AF52"/>
    <mergeCell ref="AB66:AF66"/>
    <mergeCell ref="AB67:AF67"/>
    <mergeCell ref="AB68:AF68"/>
    <mergeCell ref="AB69:AF69"/>
    <mergeCell ref="AB45:AF45"/>
    <mergeCell ref="AB46:AF46"/>
    <mergeCell ref="AB47:AF47"/>
    <mergeCell ref="AB48:AF48"/>
    <mergeCell ref="AB49:AF49"/>
    <mergeCell ref="AB50:AF50"/>
    <mergeCell ref="AB77:AF77"/>
    <mergeCell ref="AB78:AF78"/>
    <mergeCell ref="AB79:AF79"/>
    <mergeCell ref="AB80:AF80"/>
    <mergeCell ref="AB81:AF81"/>
    <mergeCell ref="AA83:AG83"/>
    <mergeCell ref="AB70:AF70"/>
    <mergeCell ref="AB71:AF71"/>
    <mergeCell ref="AB72:AF72"/>
    <mergeCell ref="AA74:AG74"/>
    <mergeCell ref="AB75:AF75"/>
    <mergeCell ref="AB76:AF76"/>
    <mergeCell ref="AB90:AF90"/>
    <mergeCell ref="AA92:AG92"/>
    <mergeCell ref="AB93:AF93"/>
    <mergeCell ref="AB94:AF94"/>
    <mergeCell ref="AB95:AF95"/>
    <mergeCell ref="AB96:AF96"/>
    <mergeCell ref="AB84:AF84"/>
    <mergeCell ref="AB85:AF85"/>
    <mergeCell ref="AB86:AF86"/>
    <mergeCell ref="AB87:AF87"/>
    <mergeCell ref="AB88:AF88"/>
    <mergeCell ref="AB89:AF89"/>
    <mergeCell ref="AB104:AF104"/>
    <mergeCell ref="AB105:AF105"/>
    <mergeCell ref="AB106:AF106"/>
    <mergeCell ref="AB107:AF107"/>
    <mergeCell ref="AB108:AF108"/>
    <mergeCell ref="AA111:AG111"/>
    <mergeCell ref="AB97:AF97"/>
    <mergeCell ref="AB98:AF98"/>
    <mergeCell ref="AB99:AF99"/>
    <mergeCell ref="AA101:AG101"/>
    <mergeCell ref="AB102:AF102"/>
    <mergeCell ref="AB103:AF103"/>
    <mergeCell ref="AB118:AF118"/>
    <mergeCell ref="AB119:AF119"/>
    <mergeCell ref="AB120:AF120"/>
    <mergeCell ref="AB121:AF121"/>
    <mergeCell ref="AA123:AG123"/>
    <mergeCell ref="AB124:AF124"/>
    <mergeCell ref="AB112:AF112"/>
    <mergeCell ref="AB113:AF113"/>
    <mergeCell ref="AB114:AF114"/>
    <mergeCell ref="AB115:AF115"/>
    <mergeCell ref="AB116:AF116"/>
    <mergeCell ref="AB117:AF117"/>
    <mergeCell ref="AB131:AF131"/>
    <mergeCell ref="AB132:AF132"/>
    <mergeCell ref="AB133:AF133"/>
    <mergeCell ref="F137:G137"/>
    <mergeCell ref="I137:J137"/>
    <mergeCell ref="L137:M137"/>
    <mergeCell ref="U137:AF137"/>
    <mergeCell ref="AB125:AF125"/>
    <mergeCell ref="AB126:AF126"/>
    <mergeCell ref="AB127:AF127"/>
    <mergeCell ref="AB128:AF128"/>
    <mergeCell ref="AB129:AF129"/>
    <mergeCell ref="AB130:AF130"/>
  </mergeCells>
  <phoneticPr fontId="1"/>
  <conditionalFormatting sqref="AB52:AF52 BN64:BR64 AA59:AE64">
    <cfRule type="containsText" dxfId="5" priority="6" operator="containsText" text="問題あり">
      <formula>NOT(ISERROR(SEARCH("問題あり",AA52)))</formula>
    </cfRule>
  </conditionalFormatting>
  <conditionalFormatting sqref="AA53:AE56 Z57:AD58">
    <cfRule type="containsText" dxfId="4" priority="5" operator="containsText" text="問題あり">
      <formula>NOT(ISERROR(SEARCH("問題あり",Z53)))</formula>
    </cfRule>
  </conditionalFormatting>
  <conditionalFormatting sqref="A18:AG20 A21:C21 F21 I21:AG21 A22:AG40">
    <cfRule type="expression" dxfId="3" priority="4">
      <formula>$AH$17=FALSE</formula>
    </cfRule>
  </conditionalFormatting>
  <conditionalFormatting sqref="BO60:BS63 BO65:BS69">
    <cfRule type="containsText" dxfId="2" priority="3" operator="containsText" text="問題あり">
      <formula>NOT(ISERROR(SEARCH("問題あり",BO60)))</formula>
    </cfRule>
  </conditionalFormatting>
  <conditionalFormatting sqref="D21:E21">
    <cfRule type="expression" dxfId="1" priority="2">
      <formula>$AH$17=FALSE</formula>
    </cfRule>
  </conditionalFormatting>
  <conditionalFormatting sqref="G21:H21">
    <cfRule type="expression" dxfId="0" priority="1">
      <formula>$AH$17=FALSE</formula>
    </cfRule>
  </conditionalFormatting>
  <dataValidations count="1">
    <dataValidation type="list" allowBlank="1" showInputMessage="1" showErrorMessage="1" sqref="R19">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'リスト（外来）'!$C$15:$C$22</xm:f>
          </x14:formula1>
          <xm:sqref>S21:Y24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F2"/>
  <sheetViews>
    <sheetView showGridLines="0" topLeftCell="GI1" workbookViewId="0">
      <selection activeCell="GW2" sqref="GW2"/>
    </sheetView>
  </sheetViews>
  <sheetFormatPr defaultRowHeight="18.75" outlineLevelCol="1"/>
  <cols>
    <col min="1" max="2" width="9" style="186"/>
    <col min="3" max="10" width="9" style="186" hidden="1" customWidth="1" outlineLevel="1"/>
    <col min="11" max="11" width="9" style="186" collapsed="1"/>
    <col min="12" max="16" width="9" style="186" customWidth="1" outlineLevel="1"/>
    <col min="17" max="17" width="9" style="186" customWidth="1" outlineLevel="1" collapsed="1"/>
    <col min="18" max="18" width="9" style="186"/>
    <col min="19" max="202" width="9" style="186" customWidth="1" outlineLevel="1"/>
    <col min="203" max="203" width="9" style="186" customWidth="1" outlineLevel="1" collapsed="1"/>
    <col min="204" max="205" width="9" style="186" customWidth="1" outlineLevel="1"/>
    <col min="206" max="241" width="9" style="186"/>
    <col min="242" max="780" width="9" style="186" hidden="1" customWidth="1" outlineLevel="1"/>
    <col min="781" max="781" width="9" style="186" collapsed="1"/>
    <col min="782" max="16384" width="9" style="186"/>
  </cols>
  <sheetData>
    <row r="1" spans="1:786">
      <c r="A1" s="187" t="s">
        <v>452</v>
      </c>
      <c r="B1" s="187" t="s">
        <v>453</v>
      </c>
      <c r="C1" s="187" t="s">
        <v>454</v>
      </c>
      <c r="D1" s="187" t="s">
        <v>455</v>
      </c>
      <c r="E1" s="187" t="s">
        <v>456</v>
      </c>
      <c r="F1" s="187" t="s">
        <v>457</v>
      </c>
      <c r="G1" s="187" t="s">
        <v>458</v>
      </c>
      <c r="H1" s="187" t="s">
        <v>459</v>
      </c>
      <c r="I1" s="187" t="s">
        <v>460</v>
      </c>
      <c r="J1" s="187" t="s">
        <v>461</v>
      </c>
      <c r="K1" s="187" t="s">
        <v>462</v>
      </c>
      <c r="L1" s="187" t="s">
        <v>463</v>
      </c>
      <c r="M1" s="187" t="s">
        <v>464</v>
      </c>
      <c r="N1" s="187" t="s">
        <v>465</v>
      </c>
      <c r="O1" s="187" t="s">
        <v>466</v>
      </c>
      <c r="P1" s="187" t="s">
        <v>467</v>
      </c>
      <c r="Q1" s="187" t="s">
        <v>468</v>
      </c>
      <c r="R1" s="187" t="s">
        <v>469</v>
      </c>
      <c r="S1" s="187" t="s">
        <v>470</v>
      </c>
      <c r="T1" s="187" t="s">
        <v>471</v>
      </c>
      <c r="U1" s="187" t="s">
        <v>472</v>
      </c>
      <c r="V1" s="187" t="s">
        <v>473</v>
      </c>
      <c r="W1" s="187" t="s">
        <v>474</v>
      </c>
      <c r="X1" s="187" t="s">
        <v>475</v>
      </c>
      <c r="Y1" s="187" t="s">
        <v>476</v>
      </c>
      <c r="Z1" s="187" t="s">
        <v>477</v>
      </c>
      <c r="AA1" s="187" t="s">
        <v>478</v>
      </c>
      <c r="AB1" s="187" t="s">
        <v>479</v>
      </c>
      <c r="AC1" s="187" t="s">
        <v>480</v>
      </c>
      <c r="AD1" s="187" t="s">
        <v>481</v>
      </c>
      <c r="AE1" s="187" t="s">
        <v>482</v>
      </c>
      <c r="AF1" s="187" t="s">
        <v>483</v>
      </c>
      <c r="AG1" s="187" t="s">
        <v>484</v>
      </c>
      <c r="AH1" s="187" t="s">
        <v>485</v>
      </c>
      <c r="AI1" s="187" t="s">
        <v>486</v>
      </c>
      <c r="AJ1" s="187" t="s">
        <v>487</v>
      </c>
      <c r="AK1" s="187" t="s">
        <v>488</v>
      </c>
      <c r="AL1" s="187" t="s">
        <v>489</v>
      </c>
      <c r="AM1" s="187" t="s">
        <v>490</v>
      </c>
      <c r="AN1" s="187" t="s">
        <v>491</v>
      </c>
      <c r="AO1" s="187" t="s">
        <v>492</v>
      </c>
      <c r="AP1" s="187" t="s">
        <v>493</v>
      </c>
      <c r="AQ1" s="187" t="s">
        <v>494</v>
      </c>
      <c r="AR1" s="187" t="s">
        <v>495</v>
      </c>
      <c r="AS1" s="187" t="s">
        <v>496</v>
      </c>
      <c r="AT1" s="187" t="s">
        <v>497</v>
      </c>
      <c r="AU1" s="187" t="s">
        <v>498</v>
      </c>
      <c r="AV1" s="187" t="s">
        <v>499</v>
      </c>
      <c r="AW1" s="187" t="s">
        <v>500</v>
      </c>
      <c r="AX1" s="187" t="s">
        <v>501</v>
      </c>
      <c r="AY1" s="187" t="s">
        <v>502</v>
      </c>
      <c r="AZ1" s="187" t="s">
        <v>503</v>
      </c>
      <c r="BA1" s="187" t="s">
        <v>504</v>
      </c>
      <c r="BB1" s="187" t="s">
        <v>505</v>
      </c>
      <c r="BC1" s="187" t="s">
        <v>506</v>
      </c>
      <c r="BD1" s="187" t="s">
        <v>507</v>
      </c>
      <c r="BE1" s="187" t="s">
        <v>508</v>
      </c>
      <c r="BF1" s="187" t="s">
        <v>509</v>
      </c>
      <c r="BG1" s="187" t="s">
        <v>510</v>
      </c>
      <c r="BH1" s="187" t="s">
        <v>511</v>
      </c>
      <c r="BI1" s="187" t="s">
        <v>512</v>
      </c>
      <c r="BJ1" s="187" t="s">
        <v>513</v>
      </c>
      <c r="BK1" s="187" t="s">
        <v>514</v>
      </c>
      <c r="BL1" s="187" t="s">
        <v>515</v>
      </c>
      <c r="BM1" s="187" t="s">
        <v>516</v>
      </c>
      <c r="BN1" s="187" t="s">
        <v>517</v>
      </c>
      <c r="BO1" s="187" t="s">
        <v>518</v>
      </c>
      <c r="BP1" s="187" t="s">
        <v>519</v>
      </c>
      <c r="BQ1" s="187" t="s">
        <v>520</v>
      </c>
      <c r="BR1" s="187" t="s">
        <v>521</v>
      </c>
      <c r="BS1" s="187" t="s">
        <v>522</v>
      </c>
      <c r="BT1" s="187" t="s">
        <v>523</v>
      </c>
      <c r="BU1" s="187" t="s">
        <v>524</v>
      </c>
      <c r="BV1" s="187" t="s">
        <v>525</v>
      </c>
      <c r="BW1" s="187" t="s">
        <v>526</v>
      </c>
      <c r="BX1" s="187" t="s">
        <v>527</v>
      </c>
      <c r="BY1" s="187" t="s">
        <v>528</v>
      </c>
      <c r="BZ1" s="187" t="s">
        <v>529</v>
      </c>
      <c r="CA1" s="187" t="s">
        <v>530</v>
      </c>
      <c r="CB1" s="187" t="s">
        <v>531</v>
      </c>
      <c r="CC1" s="187" t="s">
        <v>532</v>
      </c>
      <c r="CD1" s="187" t="s">
        <v>533</v>
      </c>
      <c r="CE1" s="187" t="s">
        <v>534</v>
      </c>
      <c r="CF1" s="187" t="s">
        <v>535</v>
      </c>
      <c r="CG1" s="187" t="s">
        <v>536</v>
      </c>
      <c r="CH1" s="187" t="s">
        <v>537</v>
      </c>
      <c r="CI1" s="187" t="s">
        <v>538</v>
      </c>
      <c r="CJ1" s="187" t="s">
        <v>539</v>
      </c>
      <c r="CK1" s="187" t="s">
        <v>540</v>
      </c>
      <c r="CL1" s="187" t="s">
        <v>541</v>
      </c>
      <c r="CM1" s="187" t="s">
        <v>542</v>
      </c>
      <c r="CN1" s="187" t="s">
        <v>543</v>
      </c>
      <c r="CO1" s="187" t="s">
        <v>544</v>
      </c>
      <c r="CP1" s="187" t="s">
        <v>545</v>
      </c>
      <c r="CQ1" s="187" t="s">
        <v>546</v>
      </c>
      <c r="CR1" s="187" t="s">
        <v>547</v>
      </c>
      <c r="CS1" s="187" t="s">
        <v>548</v>
      </c>
      <c r="CT1" s="187" t="s">
        <v>549</v>
      </c>
      <c r="CU1" s="187" t="s">
        <v>550</v>
      </c>
      <c r="CV1" s="187" t="s">
        <v>551</v>
      </c>
      <c r="CW1" s="187" t="s">
        <v>552</v>
      </c>
      <c r="CX1" s="187" t="s">
        <v>553</v>
      </c>
      <c r="CY1" s="187" t="s">
        <v>554</v>
      </c>
      <c r="CZ1" s="187" t="s">
        <v>555</v>
      </c>
      <c r="DA1" s="187" t="s">
        <v>556</v>
      </c>
      <c r="DB1" s="187" t="s">
        <v>557</v>
      </c>
      <c r="DC1" s="187" t="s">
        <v>558</v>
      </c>
      <c r="DD1" s="187" t="s">
        <v>559</v>
      </c>
      <c r="DE1" s="187" t="s">
        <v>560</v>
      </c>
      <c r="DF1" s="187" t="s">
        <v>561</v>
      </c>
      <c r="DG1" s="187" t="s">
        <v>562</v>
      </c>
      <c r="DH1" s="187" t="s">
        <v>563</v>
      </c>
      <c r="DI1" s="187" t="s">
        <v>564</v>
      </c>
      <c r="DJ1" s="187" t="s">
        <v>565</v>
      </c>
      <c r="DK1" s="187" t="s">
        <v>566</v>
      </c>
      <c r="DL1" s="187" t="s">
        <v>567</v>
      </c>
      <c r="DM1" s="187" t="s">
        <v>568</v>
      </c>
      <c r="DN1" s="187" t="s">
        <v>569</v>
      </c>
      <c r="DO1" s="187" t="s">
        <v>570</v>
      </c>
      <c r="DP1" s="187" t="s">
        <v>571</v>
      </c>
      <c r="DQ1" s="187" t="s">
        <v>572</v>
      </c>
      <c r="DR1" s="187" t="s">
        <v>573</v>
      </c>
      <c r="DS1" s="187" t="s">
        <v>574</v>
      </c>
      <c r="DT1" s="187" t="s">
        <v>575</v>
      </c>
      <c r="DU1" s="187" t="s">
        <v>576</v>
      </c>
      <c r="DV1" s="187" t="s">
        <v>577</v>
      </c>
      <c r="DW1" s="187" t="s">
        <v>578</v>
      </c>
      <c r="DX1" s="187" t="s">
        <v>579</v>
      </c>
      <c r="DY1" s="187" t="s">
        <v>580</v>
      </c>
      <c r="DZ1" s="187" t="s">
        <v>581</v>
      </c>
      <c r="EA1" s="187" t="s">
        <v>582</v>
      </c>
      <c r="EB1" s="187" t="s">
        <v>583</v>
      </c>
      <c r="EC1" s="187" t="s">
        <v>584</v>
      </c>
      <c r="ED1" s="187" t="s">
        <v>585</v>
      </c>
      <c r="EE1" s="187" t="s">
        <v>586</v>
      </c>
      <c r="EF1" s="187" t="s">
        <v>587</v>
      </c>
      <c r="EG1" s="187" t="s">
        <v>588</v>
      </c>
      <c r="EH1" s="187" t="s">
        <v>589</v>
      </c>
      <c r="EI1" s="187" t="s">
        <v>590</v>
      </c>
      <c r="EJ1" s="187" t="s">
        <v>591</v>
      </c>
      <c r="EK1" s="187" t="s">
        <v>592</v>
      </c>
      <c r="EL1" s="187" t="s">
        <v>593</v>
      </c>
      <c r="EM1" s="187" t="s">
        <v>594</v>
      </c>
      <c r="EN1" s="187" t="s">
        <v>595</v>
      </c>
      <c r="EO1" s="187" t="s">
        <v>596</v>
      </c>
      <c r="EP1" s="187" t="s">
        <v>597</v>
      </c>
      <c r="EQ1" s="187" t="s">
        <v>598</v>
      </c>
      <c r="ER1" s="187" t="s">
        <v>599</v>
      </c>
      <c r="ES1" s="187" t="s">
        <v>600</v>
      </c>
      <c r="ET1" s="187" t="s">
        <v>601</v>
      </c>
      <c r="EU1" s="187" t="s">
        <v>602</v>
      </c>
      <c r="EV1" s="187" t="s">
        <v>603</v>
      </c>
      <c r="EW1" s="187" t="s">
        <v>604</v>
      </c>
      <c r="EX1" s="187" t="s">
        <v>605</v>
      </c>
      <c r="EY1" s="187" t="s">
        <v>606</v>
      </c>
      <c r="EZ1" s="187" t="s">
        <v>607</v>
      </c>
      <c r="FA1" s="187" t="s">
        <v>608</v>
      </c>
      <c r="FB1" s="187" t="s">
        <v>609</v>
      </c>
      <c r="FC1" s="187" t="s">
        <v>610</v>
      </c>
      <c r="FD1" s="187" t="s">
        <v>611</v>
      </c>
      <c r="FE1" s="187" t="s">
        <v>612</v>
      </c>
      <c r="FF1" s="187" t="s">
        <v>613</v>
      </c>
      <c r="FG1" s="187" t="s">
        <v>614</v>
      </c>
      <c r="FH1" s="187" t="s">
        <v>615</v>
      </c>
      <c r="FI1" s="187" t="s">
        <v>616</v>
      </c>
      <c r="FJ1" s="187" t="s">
        <v>617</v>
      </c>
      <c r="FK1" s="187" t="s">
        <v>618</v>
      </c>
      <c r="FL1" s="187" t="s">
        <v>619</v>
      </c>
      <c r="FM1" s="187" t="s">
        <v>620</v>
      </c>
      <c r="FN1" s="187" t="s">
        <v>621</v>
      </c>
      <c r="FO1" s="187" t="s">
        <v>622</v>
      </c>
      <c r="FP1" s="187" t="s">
        <v>623</v>
      </c>
      <c r="FQ1" s="187" t="s">
        <v>624</v>
      </c>
      <c r="FR1" s="187" t="s">
        <v>625</v>
      </c>
      <c r="FS1" s="187" t="s">
        <v>626</v>
      </c>
      <c r="FT1" s="187" t="s">
        <v>627</v>
      </c>
      <c r="FU1" s="187" t="s">
        <v>628</v>
      </c>
      <c r="FV1" s="187" t="s">
        <v>629</v>
      </c>
      <c r="FW1" s="187" t="s">
        <v>630</v>
      </c>
      <c r="FX1" s="187" t="s">
        <v>631</v>
      </c>
      <c r="FY1" s="187" t="s">
        <v>632</v>
      </c>
      <c r="FZ1" s="187" t="s">
        <v>633</v>
      </c>
      <c r="GA1" s="187" t="s">
        <v>634</v>
      </c>
      <c r="GB1" s="187" t="s">
        <v>635</v>
      </c>
      <c r="GC1" s="187" t="s">
        <v>636</v>
      </c>
      <c r="GD1" s="187" t="s">
        <v>637</v>
      </c>
      <c r="GE1" s="187" t="s">
        <v>638</v>
      </c>
      <c r="GF1" s="187" t="s">
        <v>639</v>
      </c>
      <c r="GG1" s="187" t="s">
        <v>640</v>
      </c>
      <c r="GH1" s="187" t="s">
        <v>641</v>
      </c>
      <c r="GI1" s="187" t="s">
        <v>642</v>
      </c>
      <c r="GJ1" s="187" t="s">
        <v>643</v>
      </c>
      <c r="GK1" s="187" t="s">
        <v>644</v>
      </c>
      <c r="GL1" s="187" t="s">
        <v>645</v>
      </c>
      <c r="GM1" s="187" t="s">
        <v>646</v>
      </c>
      <c r="GN1" s="187" t="s">
        <v>647</v>
      </c>
      <c r="GO1" s="187" t="s">
        <v>648</v>
      </c>
      <c r="GP1" s="187" t="s">
        <v>649</v>
      </c>
      <c r="GQ1" s="187" t="s">
        <v>650</v>
      </c>
      <c r="GR1" s="187" t="s">
        <v>651</v>
      </c>
      <c r="GS1" s="187" t="s">
        <v>652</v>
      </c>
      <c r="GT1" s="187" t="s">
        <v>653</v>
      </c>
      <c r="GU1" s="187" t="s">
        <v>654</v>
      </c>
      <c r="GV1" s="187" t="s">
        <v>655</v>
      </c>
      <c r="GW1" s="187" t="s">
        <v>656</v>
      </c>
      <c r="GX1" s="187" t="s">
        <v>657</v>
      </c>
      <c r="GY1" s="187" t="s">
        <v>658</v>
      </c>
      <c r="GZ1" s="187" t="s">
        <v>659</v>
      </c>
      <c r="HA1" s="187" t="s">
        <v>660</v>
      </c>
      <c r="HB1" s="187" t="s">
        <v>661</v>
      </c>
      <c r="HC1" s="187" t="s">
        <v>662</v>
      </c>
      <c r="HD1" s="187" t="s">
        <v>663</v>
      </c>
      <c r="HE1" s="187" t="s">
        <v>664</v>
      </c>
      <c r="HF1" s="187" t="s">
        <v>665</v>
      </c>
      <c r="HG1" s="187" t="s">
        <v>666</v>
      </c>
      <c r="HH1" s="187" t="s">
        <v>667</v>
      </c>
      <c r="HI1" s="187" t="s">
        <v>668</v>
      </c>
      <c r="HJ1" s="187" t="s">
        <v>669</v>
      </c>
      <c r="HK1" s="187" t="s">
        <v>670</v>
      </c>
      <c r="HL1" s="187" t="s">
        <v>671</v>
      </c>
      <c r="HM1" s="187" t="s">
        <v>672</v>
      </c>
      <c r="HN1" s="187" t="s">
        <v>673</v>
      </c>
      <c r="HO1" s="187" t="s">
        <v>674</v>
      </c>
      <c r="HP1" s="187" t="s">
        <v>675</v>
      </c>
      <c r="HQ1" s="187" t="s">
        <v>676</v>
      </c>
      <c r="HR1" s="187" t="s">
        <v>677</v>
      </c>
      <c r="HS1" s="187" t="s">
        <v>678</v>
      </c>
      <c r="HT1" s="187" t="s">
        <v>679</v>
      </c>
      <c r="HU1" s="187" t="s">
        <v>680</v>
      </c>
      <c r="HV1" s="187" t="s">
        <v>681</v>
      </c>
      <c r="HW1" s="187" t="s">
        <v>682</v>
      </c>
      <c r="HX1" s="187" t="s">
        <v>683</v>
      </c>
      <c r="HY1" s="187" t="s">
        <v>684</v>
      </c>
      <c r="HZ1" s="187" t="s">
        <v>685</v>
      </c>
      <c r="IA1" s="187" t="s">
        <v>686</v>
      </c>
      <c r="IB1" s="187" t="s">
        <v>687</v>
      </c>
      <c r="IC1" s="187" t="s">
        <v>688</v>
      </c>
      <c r="ID1" s="187" t="s">
        <v>689</v>
      </c>
      <c r="IE1" s="187" t="s">
        <v>690</v>
      </c>
      <c r="IF1" s="187" t="s">
        <v>691</v>
      </c>
      <c r="IG1" s="187" t="s">
        <v>692</v>
      </c>
      <c r="IH1" s="187" t="s">
        <v>693</v>
      </c>
      <c r="II1" s="187" t="s">
        <v>694</v>
      </c>
      <c r="IJ1" s="187" t="s">
        <v>695</v>
      </c>
      <c r="IK1" s="187" t="s">
        <v>696</v>
      </c>
      <c r="IL1" s="187" t="s">
        <v>697</v>
      </c>
      <c r="IM1" s="187" t="s">
        <v>698</v>
      </c>
      <c r="IN1" s="187" t="s">
        <v>699</v>
      </c>
      <c r="IO1" s="187" t="s">
        <v>700</v>
      </c>
      <c r="IP1" s="187" t="s">
        <v>701</v>
      </c>
      <c r="IQ1" s="187" t="s">
        <v>702</v>
      </c>
      <c r="IR1" s="187" t="s">
        <v>703</v>
      </c>
      <c r="IS1" s="187" t="s">
        <v>704</v>
      </c>
      <c r="IT1" s="187" t="s">
        <v>705</v>
      </c>
      <c r="IU1" s="187" t="s">
        <v>706</v>
      </c>
      <c r="IV1" s="187" t="s">
        <v>707</v>
      </c>
      <c r="IW1" s="187" t="s">
        <v>708</v>
      </c>
      <c r="IX1" s="187" t="s">
        <v>709</v>
      </c>
      <c r="IY1" s="187" t="s">
        <v>710</v>
      </c>
      <c r="IZ1" s="187" t="s">
        <v>711</v>
      </c>
      <c r="JA1" s="187" t="s">
        <v>712</v>
      </c>
      <c r="JB1" s="187" t="s">
        <v>713</v>
      </c>
      <c r="JC1" s="187" t="s">
        <v>714</v>
      </c>
      <c r="JD1" s="187" t="s">
        <v>715</v>
      </c>
      <c r="JE1" s="187" t="s">
        <v>716</v>
      </c>
      <c r="JF1" s="187" t="s">
        <v>717</v>
      </c>
      <c r="JG1" s="187" t="s">
        <v>718</v>
      </c>
      <c r="JH1" s="187" t="s">
        <v>719</v>
      </c>
      <c r="JI1" s="187" t="s">
        <v>720</v>
      </c>
      <c r="JJ1" s="187" t="s">
        <v>721</v>
      </c>
      <c r="JK1" s="187" t="s">
        <v>722</v>
      </c>
      <c r="JL1" s="187" t="s">
        <v>723</v>
      </c>
      <c r="JM1" s="187" t="s">
        <v>724</v>
      </c>
      <c r="JN1" s="187" t="s">
        <v>725</v>
      </c>
      <c r="JO1" s="187" t="s">
        <v>726</v>
      </c>
      <c r="JP1" s="187" t="s">
        <v>727</v>
      </c>
      <c r="JQ1" s="187" t="s">
        <v>728</v>
      </c>
      <c r="JR1" s="187" t="s">
        <v>729</v>
      </c>
      <c r="JS1" s="187" t="s">
        <v>730</v>
      </c>
      <c r="JT1" s="187" t="s">
        <v>731</v>
      </c>
      <c r="JU1" s="187" t="s">
        <v>732</v>
      </c>
      <c r="JV1" s="187" t="s">
        <v>733</v>
      </c>
      <c r="JW1" s="187" t="s">
        <v>734</v>
      </c>
      <c r="JX1" s="187" t="s">
        <v>735</v>
      </c>
      <c r="JY1" s="187" t="s">
        <v>736</v>
      </c>
      <c r="JZ1" s="187" t="s">
        <v>737</v>
      </c>
      <c r="KA1" s="187" t="s">
        <v>738</v>
      </c>
      <c r="KB1" s="187" t="s">
        <v>739</v>
      </c>
      <c r="KC1" s="187" t="s">
        <v>740</v>
      </c>
      <c r="KD1" s="187" t="s">
        <v>741</v>
      </c>
      <c r="KE1" s="187" t="s">
        <v>742</v>
      </c>
      <c r="KF1" s="187" t="s">
        <v>743</v>
      </c>
      <c r="KG1" s="187" t="s">
        <v>744</v>
      </c>
      <c r="KH1" s="187" t="s">
        <v>745</v>
      </c>
      <c r="KI1" s="187" t="s">
        <v>746</v>
      </c>
      <c r="KJ1" s="187" t="s">
        <v>747</v>
      </c>
      <c r="KK1" s="187" t="s">
        <v>748</v>
      </c>
      <c r="KL1" s="187" t="s">
        <v>749</v>
      </c>
      <c r="KM1" s="187" t="s">
        <v>750</v>
      </c>
      <c r="KN1" s="187" t="s">
        <v>751</v>
      </c>
      <c r="KO1" s="187" t="s">
        <v>752</v>
      </c>
      <c r="KP1" s="187" t="s">
        <v>753</v>
      </c>
      <c r="KQ1" s="187" t="s">
        <v>754</v>
      </c>
      <c r="KR1" s="187" t="s">
        <v>755</v>
      </c>
      <c r="KS1" s="187" t="s">
        <v>756</v>
      </c>
      <c r="KT1" s="187" t="s">
        <v>757</v>
      </c>
      <c r="KU1" s="187" t="s">
        <v>758</v>
      </c>
      <c r="KV1" s="187" t="s">
        <v>759</v>
      </c>
      <c r="KW1" s="187" t="s">
        <v>760</v>
      </c>
      <c r="KX1" s="187" t="s">
        <v>761</v>
      </c>
      <c r="KY1" s="187" t="s">
        <v>762</v>
      </c>
      <c r="KZ1" s="187" t="s">
        <v>763</v>
      </c>
      <c r="LA1" s="187" t="s">
        <v>764</v>
      </c>
      <c r="LB1" s="187" t="s">
        <v>765</v>
      </c>
      <c r="LC1" s="187" t="s">
        <v>766</v>
      </c>
      <c r="LD1" s="187" t="s">
        <v>767</v>
      </c>
      <c r="LE1" s="187" t="s">
        <v>768</v>
      </c>
      <c r="LF1" s="187" t="s">
        <v>769</v>
      </c>
      <c r="LG1" s="187" t="s">
        <v>770</v>
      </c>
      <c r="LH1" s="187" t="s">
        <v>771</v>
      </c>
      <c r="LI1" s="187" t="s">
        <v>772</v>
      </c>
      <c r="LJ1" s="187" t="s">
        <v>773</v>
      </c>
      <c r="LK1" s="187" t="s">
        <v>774</v>
      </c>
      <c r="LL1" s="187" t="s">
        <v>775</v>
      </c>
      <c r="LM1" s="187" t="s">
        <v>776</v>
      </c>
      <c r="LN1" s="187" t="s">
        <v>777</v>
      </c>
      <c r="LO1" s="187" t="s">
        <v>778</v>
      </c>
      <c r="LP1" s="187" t="s">
        <v>779</v>
      </c>
      <c r="LQ1" s="187" t="s">
        <v>780</v>
      </c>
      <c r="LR1" s="187" t="s">
        <v>781</v>
      </c>
      <c r="LS1" s="187" t="s">
        <v>782</v>
      </c>
      <c r="LT1" s="187" t="s">
        <v>783</v>
      </c>
      <c r="LU1" s="187" t="s">
        <v>784</v>
      </c>
      <c r="LV1" s="187" t="s">
        <v>785</v>
      </c>
      <c r="LW1" s="187" t="s">
        <v>786</v>
      </c>
      <c r="LX1" s="187" t="s">
        <v>787</v>
      </c>
      <c r="LY1" s="187" t="s">
        <v>788</v>
      </c>
      <c r="LZ1" s="187" t="s">
        <v>789</v>
      </c>
      <c r="MA1" s="187" t="s">
        <v>790</v>
      </c>
      <c r="MB1" s="187" t="s">
        <v>791</v>
      </c>
      <c r="MC1" s="187" t="s">
        <v>792</v>
      </c>
      <c r="MD1" s="187" t="s">
        <v>793</v>
      </c>
      <c r="ME1" s="187" t="s">
        <v>794</v>
      </c>
      <c r="MF1" s="187" t="s">
        <v>795</v>
      </c>
      <c r="MG1" s="187" t="s">
        <v>796</v>
      </c>
      <c r="MH1" s="187" t="s">
        <v>797</v>
      </c>
      <c r="MI1" s="187" t="s">
        <v>798</v>
      </c>
      <c r="MJ1" s="187" t="s">
        <v>799</v>
      </c>
      <c r="MK1" s="187" t="s">
        <v>800</v>
      </c>
      <c r="ML1" s="187" t="s">
        <v>801</v>
      </c>
      <c r="MM1" s="187" t="s">
        <v>802</v>
      </c>
      <c r="MN1" s="187" t="s">
        <v>803</v>
      </c>
      <c r="MO1" s="187" t="s">
        <v>804</v>
      </c>
      <c r="MP1" s="187" t="s">
        <v>805</v>
      </c>
      <c r="MQ1" s="187" t="s">
        <v>806</v>
      </c>
      <c r="MR1" s="187" t="s">
        <v>807</v>
      </c>
      <c r="MS1" s="187" t="s">
        <v>808</v>
      </c>
      <c r="MT1" s="187" t="s">
        <v>809</v>
      </c>
      <c r="MU1" s="187" t="s">
        <v>810</v>
      </c>
      <c r="MV1" s="187" t="s">
        <v>811</v>
      </c>
      <c r="MW1" s="187" t="s">
        <v>812</v>
      </c>
      <c r="MX1" s="187" t="s">
        <v>813</v>
      </c>
      <c r="MY1" s="187" t="s">
        <v>814</v>
      </c>
      <c r="MZ1" s="187" t="s">
        <v>815</v>
      </c>
      <c r="NA1" s="187" t="s">
        <v>816</v>
      </c>
      <c r="NB1" s="187" t="s">
        <v>817</v>
      </c>
      <c r="NC1" s="187" t="s">
        <v>818</v>
      </c>
      <c r="ND1" s="187" t="s">
        <v>819</v>
      </c>
      <c r="NE1" s="187" t="s">
        <v>820</v>
      </c>
      <c r="NF1" s="187" t="s">
        <v>821</v>
      </c>
      <c r="NG1" s="187" t="s">
        <v>822</v>
      </c>
      <c r="NH1" s="187" t="s">
        <v>823</v>
      </c>
      <c r="NI1" s="187" t="s">
        <v>824</v>
      </c>
      <c r="NJ1" s="187" t="s">
        <v>825</v>
      </c>
      <c r="NK1" s="187" t="s">
        <v>826</v>
      </c>
      <c r="NL1" s="187" t="s">
        <v>827</v>
      </c>
      <c r="NM1" s="187" t="s">
        <v>828</v>
      </c>
      <c r="NN1" s="187" t="s">
        <v>829</v>
      </c>
      <c r="NO1" s="187" t="s">
        <v>830</v>
      </c>
      <c r="NP1" s="187" t="s">
        <v>831</v>
      </c>
      <c r="NQ1" s="187" t="s">
        <v>832</v>
      </c>
      <c r="NR1" s="187" t="s">
        <v>833</v>
      </c>
      <c r="NS1" s="187" t="s">
        <v>834</v>
      </c>
      <c r="NT1" s="187" t="s">
        <v>835</v>
      </c>
      <c r="NU1" s="187" t="s">
        <v>836</v>
      </c>
      <c r="NV1" s="187" t="s">
        <v>837</v>
      </c>
      <c r="NW1" s="187" t="s">
        <v>838</v>
      </c>
      <c r="NX1" s="187" t="s">
        <v>839</v>
      </c>
      <c r="NY1" s="187" t="s">
        <v>840</v>
      </c>
      <c r="NZ1" s="187" t="s">
        <v>841</v>
      </c>
      <c r="OA1" s="187" t="s">
        <v>842</v>
      </c>
      <c r="OB1" s="187" t="s">
        <v>843</v>
      </c>
      <c r="OC1" s="187" t="s">
        <v>844</v>
      </c>
      <c r="OD1" s="187" t="s">
        <v>845</v>
      </c>
      <c r="OE1" s="187" t="s">
        <v>846</v>
      </c>
      <c r="OF1" s="187" t="s">
        <v>847</v>
      </c>
      <c r="OG1" s="187" t="s">
        <v>848</v>
      </c>
      <c r="OH1" s="187" t="s">
        <v>849</v>
      </c>
      <c r="OI1" s="187" t="s">
        <v>850</v>
      </c>
      <c r="OJ1" s="187" t="s">
        <v>851</v>
      </c>
      <c r="OK1" s="187" t="s">
        <v>852</v>
      </c>
      <c r="OL1" s="187" t="s">
        <v>853</v>
      </c>
      <c r="OM1" s="187" t="s">
        <v>854</v>
      </c>
      <c r="ON1" s="187" t="s">
        <v>855</v>
      </c>
      <c r="OO1" s="187" t="s">
        <v>856</v>
      </c>
      <c r="OP1" s="187" t="s">
        <v>857</v>
      </c>
      <c r="OQ1" s="187" t="s">
        <v>858</v>
      </c>
      <c r="OR1" s="187" t="s">
        <v>859</v>
      </c>
      <c r="OS1" s="187" t="s">
        <v>860</v>
      </c>
      <c r="OT1" s="187" t="s">
        <v>861</v>
      </c>
      <c r="OU1" s="187" t="s">
        <v>862</v>
      </c>
      <c r="OV1" s="187" t="s">
        <v>863</v>
      </c>
      <c r="OW1" s="187" t="s">
        <v>864</v>
      </c>
      <c r="OX1" s="187" t="s">
        <v>865</v>
      </c>
      <c r="OY1" s="187" t="s">
        <v>866</v>
      </c>
      <c r="OZ1" s="187" t="s">
        <v>867</v>
      </c>
      <c r="PA1" s="187" t="s">
        <v>868</v>
      </c>
      <c r="PB1" s="187" t="s">
        <v>869</v>
      </c>
      <c r="PC1" s="187" t="s">
        <v>870</v>
      </c>
      <c r="PD1" s="187" t="s">
        <v>871</v>
      </c>
      <c r="PE1" s="187" t="s">
        <v>872</v>
      </c>
      <c r="PF1" s="187" t="s">
        <v>873</v>
      </c>
      <c r="PG1" s="187" t="s">
        <v>874</v>
      </c>
      <c r="PH1" s="187" t="s">
        <v>875</v>
      </c>
      <c r="PI1" s="187" t="s">
        <v>876</v>
      </c>
      <c r="PJ1" s="187" t="s">
        <v>877</v>
      </c>
      <c r="PK1" s="187" t="s">
        <v>878</v>
      </c>
      <c r="PL1" s="187" t="s">
        <v>879</v>
      </c>
      <c r="PM1" s="187" t="s">
        <v>880</v>
      </c>
      <c r="PN1" s="187" t="s">
        <v>881</v>
      </c>
      <c r="PO1" s="187" t="s">
        <v>882</v>
      </c>
      <c r="PP1" s="187" t="s">
        <v>883</v>
      </c>
      <c r="PQ1" s="187" t="s">
        <v>884</v>
      </c>
      <c r="PR1" s="187" t="s">
        <v>885</v>
      </c>
      <c r="PS1" s="187" t="s">
        <v>886</v>
      </c>
      <c r="PT1" s="187" t="s">
        <v>887</v>
      </c>
      <c r="PU1" s="187" t="s">
        <v>888</v>
      </c>
      <c r="PV1" s="187" t="s">
        <v>889</v>
      </c>
      <c r="PW1" s="187" t="s">
        <v>890</v>
      </c>
      <c r="PX1" s="187" t="s">
        <v>891</v>
      </c>
      <c r="PY1" s="187" t="s">
        <v>892</v>
      </c>
      <c r="PZ1" s="187" t="s">
        <v>893</v>
      </c>
      <c r="QA1" s="187" t="s">
        <v>894</v>
      </c>
      <c r="QB1" s="187" t="s">
        <v>895</v>
      </c>
      <c r="QC1" s="187" t="s">
        <v>896</v>
      </c>
      <c r="QD1" s="187" t="s">
        <v>897</v>
      </c>
      <c r="QE1" s="187" t="s">
        <v>898</v>
      </c>
      <c r="QF1" s="187" t="s">
        <v>899</v>
      </c>
      <c r="QG1" s="187" t="s">
        <v>900</v>
      </c>
      <c r="QH1" s="187" t="s">
        <v>901</v>
      </c>
      <c r="QI1" s="187" t="s">
        <v>902</v>
      </c>
      <c r="QJ1" s="187" t="s">
        <v>903</v>
      </c>
      <c r="QK1" s="187" t="s">
        <v>904</v>
      </c>
      <c r="QL1" s="187" t="s">
        <v>905</v>
      </c>
      <c r="QM1" s="187" t="s">
        <v>906</v>
      </c>
      <c r="QN1" s="187" t="s">
        <v>907</v>
      </c>
      <c r="QO1" s="187" t="s">
        <v>908</v>
      </c>
      <c r="QP1" s="187" t="s">
        <v>909</v>
      </c>
      <c r="QQ1" s="187" t="s">
        <v>910</v>
      </c>
      <c r="QR1" s="187" t="s">
        <v>911</v>
      </c>
      <c r="QS1" s="187" t="s">
        <v>912</v>
      </c>
      <c r="QT1" s="187" t="s">
        <v>913</v>
      </c>
      <c r="QU1" s="187" t="s">
        <v>914</v>
      </c>
      <c r="QV1" s="187" t="s">
        <v>915</v>
      </c>
      <c r="QW1" s="187" t="s">
        <v>916</v>
      </c>
      <c r="QX1" s="187" t="s">
        <v>917</v>
      </c>
      <c r="QY1" s="187" t="s">
        <v>918</v>
      </c>
      <c r="QZ1" s="187" t="s">
        <v>919</v>
      </c>
      <c r="RA1" s="187" t="s">
        <v>920</v>
      </c>
      <c r="RB1" s="187" t="s">
        <v>921</v>
      </c>
      <c r="RC1" s="187" t="s">
        <v>922</v>
      </c>
      <c r="RD1" s="187" t="s">
        <v>923</v>
      </c>
      <c r="RE1" s="187" t="s">
        <v>924</v>
      </c>
      <c r="RF1" s="187" t="s">
        <v>925</v>
      </c>
      <c r="RG1" s="187" t="s">
        <v>926</v>
      </c>
      <c r="RH1" s="187" t="s">
        <v>927</v>
      </c>
      <c r="RI1" s="187" t="s">
        <v>928</v>
      </c>
      <c r="RJ1" s="187" t="s">
        <v>929</v>
      </c>
      <c r="RK1" s="187" t="s">
        <v>930</v>
      </c>
      <c r="RL1" s="187" t="s">
        <v>931</v>
      </c>
      <c r="RM1" s="187" t="s">
        <v>932</v>
      </c>
      <c r="RN1" s="187" t="s">
        <v>933</v>
      </c>
      <c r="RO1" s="187" t="s">
        <v>934</v>
      </c>
      <c r="RP1" s="187" t="s">
        <v>935</v>
      </c>
      <c r="RQ1" s="187" t="s">
        <v>936</v>
      </c>
      <c r="RR1" s="187" t="s">
        <v>937</v>
      </c>
      <c r="RS1" s="187" t="s">
        <v>938</v>
      </c>
      <c r="RT1" s="187" t="s">
        <v>939</v>
      </c>
      <c r="RU1" s="187" t="s">
        <v>940</v>
      </c>
      <c r="RV1" s="187" t="s">
        <v>941</v>
      </c>
      <c r="RW1" s="187" t="s">
        <v>942</v>
      </c>
      <c r="RX1" s="187" t="s">
        <v>943</v>
      </c>
      <c r="RY1" s="187" t="s">
        <v>944</v>
      </c>
      <c r="RZ1" s="187" t="s">
        <v>945</v>
      </c>
      <c r="SA1" s="187" t="s">
        <v>946</v>
      </c>
      <c r="SB1" s="187" t="s">
        <v>947</v>
      </c>
      <c r="SC1" s="187" t="s">
        <v>948</v>
      </c>
      <c r="SD1" s="187" t="s">
        <v>949</v>
      </c>
      <c r="SE1" s="187" t="s">
        <v>950</v>
      </c>
      <c r="SF1" s="187" t="s">
        <v>951</v>
      </c>
      <c r="SG1" s="187" t="s">
        <v>952</v>
      </c>
      <c r="SH1" s="187" t="s">
        <v>953</v>
      </c>
      <c r="SI1" s="187" t="s">
        <v>954</v>
      </c>
      <c r="SJ1" s="187" t="s">
        <v>955</v>
      </c>
      <c r="SK1" s="187" t="s">
        <v>956</v>
      </c>
      <c r="SL1" s="187" t="s">
        <v>957</v>
      </c>
      <c r="SM1" s="187" t="s">
        <v>958</v>
      </c>
      <c r="SN1" s="187" t="s">
        <v>959</v>
      </c>
      <c r="SO1" s="187" t="s">
        <v>960</v>
      </c>
      <c r="SP1" s="187" t="s">
        <v>961</v>
      </c>
      <c r="SQ1" s="187" t="s">
        <v>962</v>
      </c>
      <c r="SR1" s="187" t="s">
        <v>963</v>
      </c>
      <c r="SS1" s="187" t="s">
        <v>964</v>
      </c>
      <c r="ST1" s="187" t="s">
        <v>965</v>
      </c>
      <c r="SU1" s="187" t="s">
        <v>966</v>
      </c>
      <c r="SV1" s="187" t="s">
        <v>967</v>
      </c>
      <c r="SW1" s="187" t="s">
        <v>968</v>
      </c>
      <c r="SX1" s="187" t="s">
        <v>969</v>
      </c>
      <c r="SY1" s="187" t="s">
        <v>970</v>
      </c>
      <c r="SZ1" s="187" t="s">
        <v>971</v>
      </c>
      <c r="TA1" s="187" t="s">
        <v>972</v>
      </c>
      <c r="TB1" s="187" t="s">
        <v>973</v>
      </c>
      <c r="TC1" s="187" t="s">
        <v>974</v>
      </c>
      <c r="TD1" s="187" t="s">
        <v>975</v>
      </c>
      <c r="TE1" s="187" t="s">
        <v>976</v>
      </c>
      <c r="TF1" s="187" t="s">
        <v>977</v>
      </c>
      <c r="TG1" s="187" t="s">
        <v>978</v>
      </c>
      <c r="TH1" s="187" t="s">
        <v>979</v>
      </c>
      <c r="TI1" s="187" t="s">
        <v>980</v>
      </c>
      <c r="TJ1" s="187" t="s">
        <v>981</v>
      </c>
      <c r="TK1" s="187" t="s">
        <v>982</v>
      </c>
      <c r="TL1" s="187" t="s">
        <v>983</v>
      </c>
      <c r="TM1" s="187" t="s">
        <v>984</v>
      </c>
      <c r="TN1" s="187" t="s">
        <v>985</v>
      </c>
      <c r="TO1" s="187" t="s">
        <v>986</v>
      </c>
      <c r="TP1" s="187" t="s">
        <v>987</v>
      </c>
      <c r="TQ1" s="187" t="s">
        <v>988</v>
      </c>
      <c r="TR1" s="187" t="s">
        <v>989</v>
      </c>
      <c r="TS1" s="187" t="s">
        <v>990</v>
      </c>
      <c r="TT1" s="187" t="s">
        <v>991</v>
      </c>
      <c r="TU1" s="187" t="s">
        <v>992</v>
      </c>
      <c r="TV1" s="187" t="s">
        <v>993</v>
      </c>
      <c r="TW1" s="187" t="s">
        <v>994</v>
      </c>
      <c r="TX1" s="187" t="s">
        <v>995</v>
      </c>
      <c r="TY1" s="187" t="s">
        <v>996</v>
      </c>
      <c r="TZ1" s="187" t="s">
        <v>997</v>
      </c>
      <c r="UA1" s="187" t="s">
        <v>998</v>
      </c>
      <c r="UB1" s="187" t="s">
        <v>999</v>
      </c>
      <c r="UC1" s="187" t="s">
        <v>1000</v>
      </c>
      <c r="UD1" s="187" t="s">
        <v>1001</v>
      </c>
      <c r="UE1" s="187" t="s">
        <v>1002</v>
      </c>
      <c r="UF1" s="187" t="s">
        <v>1003</v>
      </c>
      <c r="UG1" s="187" t="s">
        <v>1004</v>
      </c>
      <c r="UH1" s="187" t="s">
        <v>1005</v>
      </c>
      <c r="UI1" s="187" t="s">
        <v>1006</v>
      </c>
      <c r="UJ1" s="187" t="s">
        <v>1007</v>
      </c>
      <c r="UK1" s="187" t="s">
        <v>1008</v>
      </c>
      <c r="UL1" s="187" t="s">
        <v>1009</v>
      </c>
      <c r="UM1" s="187" t="s">
        <v>1010</v>
      </c>
      <c r="UN1" s="187" t="s">
        <v>1011</v>
      </c>
      <c r="UO1" s="187" t="s">
        <v>1012</v>
      </c>
      <c r="UP1" s="187" t="s">
        <v>1013</v>
      </c>
      <c r="UQ1" s="187" t="s">
        <v>1014</v>
      </c>
      <c r="UR1" s="187" t="s">
        <v>1015</v>
      </c>
      <c r="US1" s="187" t="s">
        <v>1016</v>
      </c>
      <c r="UT1" s="187" t="s">
        <v>1017</v>
      </c>
      <c r="UU1" s="187" t="s">
        <v>1018</v>
      </c>
      <c r="UV1" s="187" t="s">
        <v>1019</v>
      </c>
      <c r="UW1" s="187" t="s">
        <v>1020</v>
      </c>
      <c r="UX1" s="187" t="s">
        <v>1021</v>
      </c>
      <c r="UY1" s="187" t="s">
        <v>1022</v>
      </c>
      <c r="UZ1" s="187" t="s">
        <v>1023</v>
      </c>
      <c r="VA1" s="187" t="s">
        <v>1024</v>
      </c>
      <c r="VB1" s="187" t="s">
        <v>1025</v>
      </c>
      <c r="VC1" s="187" t="s">
        <v>1026</v>
      </c>
      <c r="VD1" s="187" t="s">
        <v>1027</v>
      </c>
      <c r="VE1" s="187" t="s">
        <v>1028</v>
      </c>
      <c r="VF1" s="187" t="s">
        <v>1029</v>
      </c>
      <c r="VG1" s="187" t="s">
        <v>1030</v>
      </c>
      <c r="VH1" s="187" t="s">
        <v>1031</v>
      </c>
      <c r="VI1" s="187" t="s">
        <v>1032</v>
      </c>
      <c r="VJ1" s="187" t="s">
        <v>1033</v>
      </c>
      <c r="VK1" s="187" t="s">
        <v>1034</v>
      </c>
      <c r="VL1" s="187" t="s">
        <v>1035</v>
      </c>
      <c r="VM1" s="187" t="s">
        <v>1036</v>
      </c>
      <c r="VN1" s="187" t="s">
        <v>1037</v>
      </c>
      <c r="VO1" s="187" t="s">
        <v>1038</v>
      </c>
      <c r="VP1" s="187" t="s">
        <v>1039</v>
      </c>
      <c r="VQ1" s="187" t="s">
        <v>1040</v>
      </c>
      <c r="VR1" s="187" t="s">
        <v>1041</v>
      </c>
      <c r="VS1" s="187" t="s">
        <v>1042</v>
      </c>
      <c r="VT1" s="187" t="s">
        <v>1043</v>
      </c>
      <c r="VU1" s="187" t="s">
        <v>1044</v>
      </c>
      <c r="VV1" s="187" t="s">
        <v>1045</v>
      </c>
      <c r="VW1" s="187" t="s">
        <v>1046</v>
      </c>
      <c r="VX1" s="187" t="s">
        <v>1047</v>
      </c>
      <c r="VY1" s="187" t="s">
        <v>1048</v>
      </c>
      <c r="VZ1" s="187" t="s">
        <v>1049</v>
      </c>
      <c r="WA1" s="187" t="s">
        <v>1050</v>
      </c>
      <c r="WB1" s="187" t="s">
        <v>1051</v>
      </c>
      <c r="WC1" s="187" t="s">
        <v>1052</v>
      </c>
      <c r="WD1" s="187" t="s">
        <v>1053</v>
      </c>
      <c r="WE1" s="187" t="s">
        <v>1054</v>
      </c>
      <c r="WF1" s="187" t="s">
        <v>1055</v>
      </c>
      <c r="WG1" s="187" t="s">
        <v>1056</v>
      </c>
      <c r="WH1" s="187" t="s">
        <v>1057</v>
      </c>
      <c r="WI1" s="187" t="s">
        <v>1058</v>
      </c>
      <c r="WJ1" s="187" t="s">
        <v>1059</v>
      </c>
      <c r="WK1" s="187" t="s">
        <v>1060</v>
      </c>
      <c r="WL1" s="187" t="s">
        <v>1061</v>
      </c>
      <c r="WM1" s="187" t="s">
        <v>1062</v>
      </c>
      <c r="WN1" s="187" t="s">
        <v>1063</v>
      </c>
      <c r="WO1" s="187" t="s">
        <v>1064</v>
      </c>
      <c r="WP1" s="187" t="s">
        <v>1065</v>
      </c>
      <c r="WQ1" s="187" t="s">
        <v>1066</v>
      </c>
      <c r="WR1" s="187" t="s">
        <v>1067</v>
      </c>
      <c r="WS1" s="187" t="s">
        <v>1068</v>
      </c>
      <c r="WT1" s="187" t="s">
        <v>1069</v>
      </c>
      <c r="WU1" s="187" t="s">
        <v>1070</v>
      </c>
      <c r="WV1" s="187" t="s">
        <v>1071</v>
      </c>
      <c r="WW1" s="187" t="s">
        <v>1072</v>
      </c>
      <c r="WX1" s="187" t="s">
        <v>1073</v>
      </c>
      <c r="WY1" s="187" t="s">
        <v>1074</v>
      </c>
      <c r="WZ1" s="187" t="s">
        <v>1075</v>
      </c>
      <c r="XA1" s="187" t="s">
        <v>1076</v>
      </c>
      <c r="XB1" s="187" t="s">
        <v>1077</v>
      </c>
      <c r="XC1" s="187" t="s">
        <v>1078</v>
      </c>
      <c r="XD1" s="187" t="s">
        <v>1079</v>
      </c>
      <c r="XE1" s="187" t="s">
        <v>1080</v>
      </c>
      <c r="XF1" s="187" t="s">
        <v>1081</v>
      </c>
      <c r="XG1" s="187" t="s">
        <v>1082</v>
      </c>
      <c r="XH1" s="187" t="s">
        <v>1083</v>
      </c>
      <c r="XI1" s="187" t="s">
        <v>1084</v>
      </c>
      <c r="XJ1" s="187" t="s">
        <v>1085</v>
      </c>
      <c r="XK1" s="187" t="s">
        <v>1086</v>
      </c>
      <c r="XL1" s="187" t="s">
        <v>1087</v>
      </c>
      <c r="XM1" s="187" t="s">
        <v>1088</v>
      </c>
      <c r="XN1" s="187" t="s">
        <v>1089</v>
      </c>
      <c r="XO1" s="187" t="s">
        <v>1090</v>
      </c>
      <c r="XP1" s="187" t="s">
        <v>1091</v>
      </c>
      <c r="XQ1" s="187" t="s">
        <v>1092</v>
      </c>
      <c r="XR1" s="187" t="s">
        <v>1093</v>
      </c>
      <c r="XS1" s="187" t="s">
        <v>1094</v>
      </c>
      <c r="XT1" s="187" t="s">
        <v>1095</v>
      </c>
      <c r="XU1" s="187" t="s">
        <v>1096</v>
      </c>
      <c r="XV1" s="187" t="s">
        <v>1097</v>
      </c>
      <c r="XW1" s="187" t="s">
        <v>1098</v>
      </c>
      <c r="XX1" s="187" t="s">
        <v>1099</v>
      </c>
      <c r="XY1" s="187" t="s">
        <v>1100</v>
      </c>
      <c r="XZ1" s="187" t="s">
        <v>1101</v>
      </c>
      <c r="YA1" s="187" t="s">
        <v>1102</v>
      </c>
      <c r="YB1" s="187" t="s">
        <v>1103</v>
      </c>
      <c r="YC1" s="187" t="s">
        <v>1104</v>
      </c>
      <c r="YD1" s="187" t="s">
        <v>1105</v>
      </c>
      <c r="YE1" s="187" t="s">
        <v>1106</v>
      </c>
      <c r="YF1" s="187" t="s">
        <v>1107</v>
      </c>
      <c r="YG1" s="187" t="s">
        <v>1108</v>
      </c>
      <c r="YH1" s="187" t="s">
        <v>1109</v>
      </c>
      <c r="YI1" s="187" t="s">
        <v>1110</v>
      </c>
      <c r="YJ1" s="187" t="s">
        <v>1111</v>
      </c>
      <c r="YK1" s="187" t="s">
        <v>1112</v>
      </c>
      <c r="YL1" s="187" t="s">
        <v>1113</v>
      </c>
      <c r="YM1" s="187" t="s">
        <v>1114</v>
      </c>
      <c r="YN1" s="187" t="s">
        <v>1115</v>
      </c>
      <c r="YO1" s="187" t="s">
        <v>1116</v>
      </c>
      <c r="YP1" s="187" t="s">
        <v>1117</v>
      </c>
      <c r="YQ1" s="187" t="s">
        <v>1118</v>
      </c>
      <c r="YR1" s="187" t="s">
        <v>1119</v>
      </c>
      <c r="YS1" s="187" t="s">
        <v>1120</v>
      </c>
      <c r="YT1" s="187" t="s">
        <v>1121</v>
      </c>
      <c r="YU1" s="187" t="s">
        <v>1122</v>
      </c>
      <c r="YV1" s="187" t="s">
        <v>1123</v>
      </c>
      <c r="YW1" s="187" t="s">
        <v>1124</v>
      </c>
      <c r="YX1" s="187" t="s">
        <v>1125</v>
      </c>
      <c r="YY1" s="187" t="s">
        <v>1126</v>
      </c>
      <c r="YZ1" s="187" t="s">
        <v>1127</v>
      </c>
      <c r="ZA1" s="187" t="s">
        <v>1128</v>
      </c>
      <c r="ZB1" s="187" t="s">
        <v>1129</v>
      </c>
      <c r="ZC1" s="187" t="s">
        <v>1130</v>
      </c>
      <c r="ZD1" s="187" t="s">
        <v>1131</v>
      </c>
      <c r="ZE1" s="187" t="s">
        <v>1132</v>
      </c>
      <c r="ZF1" s="187" t="s">
        <v>1133</v>
      </c>
      <c r="ZG1" s="187" t="s">
        <v>1134</v>
      </c>
      <c r="ZH1" s="187" t="s">
        <v>1135</v>
      </c>
      <c r="ZI1" s="187" t="s">
        <v>1136</v>
      </c>
      <c r="ZJ1" s="187" t="s">
        <v>1137</v>
      </c>
      <c r="ZK1" s="187" t="s">
        <v>1138</v>
      </c>
      <c r="ZL1" s="187" t="s">
        <v>1139</v>
      </c>
      <c r="ZM1" s="187" t="s">
        <v>1140</v>
      </c>
      <c r="ZN1" s="187" t="s">
        <v>1141</v>
      </c>
      <c r="ZO1" s="187" t="s">
        <v>1142</v>
      </c>
      <c r="ZP1" s="187" t="s">
        <v>1143</v>
      </c>
      <c r="ZQ1" s="187" t="s">
        <v>1144</v>
      </c>
      <c r="ZR1" s="187" t="s">
        <v>1145</v>
      </c>
      <c r="ZS1" s="187" t="s">
        <v>1146</v>
      </c>
      <c r="ZT1" s="187" t="s">
        <v>1147</v>
      </c>
      <c r="ZU1" s="187" t="s">
        <v>1148</v>
      </c>
      <c r="ZV1" s="187" t="s">
        <v>1149</v>
      </c>
      <c r="ZW1" s="187" t="s">
        <v>1150</v>
      </c>
      <c r="ZX1" s="187" t="s">
        <v>1151</v>
      </c>
      <c r="ZY1" s="187" t="s">
        <v>1152</v>
      </c>
      <c r="ZZ1" s="187" t="s">
        <v>1153</v>
      </c>
      <c r="AAA1" s="187" t="s">
        <v>1154</v>
      </c>
      <c r="AAB1" s="187" t="s">
        <v>1155</v>
      </c>
      <c r="AAC1" s="187" t="s">
        <v>1156</v>
      </c>
      <c r="AAD1" s="187" t="s">
        <v>1157</v>
      </c>
      <c r="AAE1" s="187" t="s">
        <v>1158</v>
      </c>
      <c r="AAF1" s="187" t="s">
        <v>1159</v>
      </c>
      <c r="AAG1" s="187" t="s">
        <v>1160</v>
      </c>
      <c r="AAH1" s="187" t="s">
        <v>1161</v>
      </c>
      <c r="AAI1" s="187" t="s">
        <v>1162</v>
      </c>
      <c r="AAJ1" s="187" t="s">
        <v>1163</v>
      </c>
      <c r="AAK1" s="188" t="s">
        <v>1164</v>
      </c>
      <c r="AAL1" s="188" t="s">
        <v>1165</v>
      </c>
      <c r="AAM1" s="188" t="s">
        <v>1166</v>
      </c>
      <c r="AAN1" s="188" t="s">
        <v>1167</v>
      </c>
      <c r="AAO1" s="188" t="s">
        <v>1168</v>
      </c>
      <c r="AAP1" s="188" t="s">
        <v>1169</v>
      </c>
      <c r="AAQ1" s="188" t="s">
        <v>1170</v>
      </c>
      <c r="AAR1" s="188" t="s">
        <v>1171</v>
      </c>
      <c r="AAS1" s="188" t="s">
        <v>1172</v>
      </c>
      <c r="AAT1" s="188" t="s">
        <v>1173</v>
      </c>
      <c r="AAU1" s="188" t="s">
        <v>1174</v>
      </c>
      <c r="AAV1" s="188" t="s">
        <v>1175</v>
      </c>
      <c r="AAW1" s="188" t="s">
        <v>1176</v>
      </c>
      <c r="AAX1" s="188" t="s">
        <v>1177</v>
      </c>
      <c r="AAY1" s="188" t="s">
        <v>1178</v>
      </c>
      <c r="AAZ1" s="188" t="s">
        <v>1179</v>
      </c>
      <c r="ABA1" s="188" t="s">
        <v>1180</v>
      </c>
      <c r="ABB1" s="188" t="s">
        <v>1181</v>
      </c>
      <c r="ABC1" s="188" t="s">
        <v>1182</v>
      </c>
      <c r="ABD1" s="188" t="s">
        <v>1183</v>
      </c>
      <c r="ABE1" s="188" t="s">
        <v>1184</v>
      </c>
      <c r="ABF1" s="188" t="s">
        <v>1185</v>
      </c>
      <c r="ABG1" s="188" t="s">
        <v>1186</v>
      </c>
      <c r="ABH1" s="188" t="s">
        <v>1187</v>
      </c>
      <c r="ABI1" s="188" t="s">
        <v>1188</v>
      </c>
      <c r="ABJ1" s="188" t="s">
        <v>1189</v>
      </c>
      <c r="ABK1" s="188" t="s">
        <v>1190</v>
      </c>
      <c r="ABL1" s="188" t="s">
        <v>1191</v>
      </c>
      <c r="ABM1" s="188" t="s">
        <v>1192</v>
      </c>
      <c r="ABN1" s="188" t="s">
        <v>1193</v>
      </c>
      <c r="ABO1" s="188" t="s">
        <v>1194</v>
      </c>
      <c r="ABP1" s="188" t="s">
        <v>1195</v>
      </c>
      <c r="ABQ1" s="188" t="s">
        <v>1196</v>
      </c>
      <c r="ABR1" s="188" t="s">
        <v>1197</v>
      </c>
      <c r="ABS1" s="188" t="s">
        <v>1198</v>
      </c>
      <c r="ABT1" s="188" t="s">
        <v>1199</v>
      </c>
      <c r="ABU1" s="188" t="s">
        <v>1200</v>
      </c>
      <c r="ABV1" s="188" t="s">
        <v>1201</v>
      </c>
      <c r="ABW1" s="188" t="s">
        <v>1202</v>
      </c>
      <c r="ABX1" s="188" t="s">
        <v>1203</v>
      </c>
      <c r="ABY1" s="188" t="s">
        <v>1204</v>
      </c>
      <c r="ABZ1" s="188" t="s">
        <v>1205</v>
      </c>
      <c r="ACA1" s="188" t="s">
        <v>1206</v>
      </c>
      <c r="ACB1" s="188" t="s">
        <v>1207</v>
      </c>
      <c r="ACC1" s="188" t="s">
        <v>1208</v>
      </c>
      <c r="ACD1" s="188" t="s">
        <v>1209</v>
      </c>
      <c r="ACE1" s="188" t="s">
        <v>1210</v>
      </c>
      <c r="ACF1" s="188" t="s">
        <v>1211</v>
      </c>
      <c r="ACG1" s="188" t="s">
        <v>1212</v>
      </c>
      <c r="ACH1" s="188" t="s">
        <v>1213</v>
      </c>
      <c r="ACI1" s="188" t="s">
        <v>1214</v>
      </c>
      <c r="ACJ1" s="188" t="s">
        <v>1215</v>
      </c>
      <c r="ACK1" s="188" t="s">
        <v>1216</v>
      </c>
      <c r="ACL1" s="188" t="s">
        <v>1217</v>
      </c>
      <c r="ACM1" s="188" t="s">
        <v>1218</v>
      </c>
      <c r="ACN1" s="188" t="s">
        <v>1219</v>
      </c>
      <c r="ACO1" s="188" t="s">
        <v>1220</v>
      </c>
      <c r="ACP1" s="188" t="s">
        <v>1221</v>
      </c>
      <c r="ACQ1" s="188" t="s">
        <v>1222</v>
      </c>
      <c r="ACR1" s="188" t="s">
        <v>1223</v>
      </c>
      <c r="ACS1" s="188" t="s">
        <v>1224</v>
      </c>
      <c r="ACT1" s="188" t="s">
        <v>1225</v>
      </c>
      <c r="ACU1" s="188" t="s">
        <v>1226</v>
      </c>
      <c r="ACV1" s="188" t="s">
        <v>1227</v>
      </c>
      <c r="ACW1" s="188" t="s">
        <v>1228</v>
      </c>
      <c r="ACX1" s="188" t="s">
        <v>1229</v>
      </c>
      <c r="ACY1" s="188" t="s">
        <v>1230</v>
      </c>
      <c r="ACZ1" s="188" t="s">
        <v>1231</v>
      </c>
      <c r="ADA1" s="186" t="s">
        <v>1232</v>
      </c>
      <c r="ADB1" s="186" t="s">
        <v>1858</v>
      </c>
      <c r="ADC1" s="186" t="s">
        <v>1857</v>
      </c>
      <c r="ADD1" s="186" t="s">
        <v>1756</v>
      </c>
      <c r="ADE1" s="186" t="s">
        <v>1757</v>
      </c>
      <c r="ADF1" s="186" t="s">
        <v>1758</v>
      </c>
    </row>
    <row r="2" spans="1:786">
      <c r="A2" s="189" t="s">
        <v>1233</v>
      </c>
      <c r="B2" s="208" t="str">
        <f>届出書!E6</f>
        <v/>
      </c>
      <c r="C2" s="189" t="str">
        <f>届出書!E10</f>
        <v/>
      </c>
      <c r="D2" s="189" t="str">
        <f>届出書!E11</f>
        <v/>
      </c>
      <c r="E2" s="189" t="str">
        <f>届出書!C25</f>
        <v/>
      </c>
      <c r="F2" s="189" t="str">
        <f>届出書!E25</f>
        <v/>
      </c>
      <c r="G2" s="189" t="str">
        <f>届出書!G25</f>
        <v/>
      </c>
      <c r="H2" s="189" t="str">
        <f>届出書!H27</f>
        <v/>
      </c>
      <c r="I2" s="189" t="str">
        <f>届出書!H28</f>
        <v/>
      </c>
      <c r="J2" s="189" t="str">
        <f>届出書!I30</f>
        <v/>
      </c>
      <c r="K2" s="189">
        <f>別添!L9</f>
        <v>0</v>
      </c>
      <c r="L2" s="189">
        <f>別添!L10</f>
        <v>0</v>
      </c>
      <c r="M2" s="189" t="b">
        <f>別添!AG17</f>
        <v>0</v>
      </c>
      <c r="N2" s="189" t="b">
        <f>別添!AG18</f>
        <v>0</v>
      </c>
      <c r="O2" s="189" t="s">
        <v>1753</v>
      </c>
      <c r="P2" s="189" t="s">
        <v>1753</v>
      </c>
      <c r="Q2" s="189" t="s">
        <v>1753</v>
      </c>
      <c r="R2" s="189" t="s">
        <v>1753</v>
      </c>
      <c r="S2" s="189" t="s">
        <v>1753</v>
      </c>
      <c r="T2" s="189" t="s">
        <v>1753</v>
      </c>
      <c r="U2" s="189" t="s">
        <v>1753</v>
      </c>
      <c r="V2" s="189" t="s">
        <v>1753</v>
      </c>
      <c r="W2" s="189" t="s">
        <v>1753</v>
      </c>
      <c r="X2" s="189" t="s">
        <v>1753</v>
      </c>
      <c r="Y2" s="189" t="s">
        <v>1753</v>
      </c>
      <c r="Z2" s="189" t="s">
        <v>1753</v>
      </c>
      <c r="AA2" s="189" t="s">
        <v>1753</v>
      </c>
      <c r="AB2" s="189" t="s">
        <v>1753</v>
      </c>
      <c r="AC2" s="189" t="s">
        <v>1753</v>
      </c>
      <c r="AD2" s="189" t="s">
        <v>1753</v>
      </c>
      <c r="AE2" s="189" t="s">
        <v>1753</v>
      </c>
      <c r="AF2" s="189" t="s">
        <v>1753</v>
      </c>
      <c r="AG2" s="189" t="s">
        <v>1753</v>
      </c>
      <c r="AH2" s="189" t="s">
        <v>1753</v>
      </c>
      <c r="AI2" s="189" t="s">
        <v>1753</v>
      </c>
      <c r="AJ2" s="189" t="s">
        <v>1753</v>
      </c>
      <c r="AK2" s="189" t="s">
        <v>1753</v>
      </c>
      <c r="AL2" s="189" t="s">
        <v>1753</v>
      </c>
      <c r="AM2" s="189" t="s">
        <v>1753</v>
      </c>
      <c r="AN2" s="189" t="s">
        <v>1753</v>
      </c>
      <c r="AO2" s="189" t="s">
        <v>1753</v>
      </c>
      <c r="AP2" s="189" t="s">
        <v>1753</v>
      </c>
      <c r="AQ2" s="189" t="s">
        <v>1753</v>
      </c>
      <c r="AR2" s="189" t="s">
        <v>1753</v>
      </c>
      <c r="AS2" s="189" t="s">
        <v>1753</v>
      </c>
      <c r="AT2" s="189" t="s">
        <v>1753</v>
      </c>
      <c r="AU2" s="189" t="s">
        <v>1753</v>
      </c>
      <c r="AV2" s="189" t="s">
        <v>1753</v>
      </c>
      <c r="AW2" s="189" t="s">
        <v>1753</v>
      </c>
      <c r="AX2" s="189" t="s">
        <v>1753</v>
      </c>
      <c r="AY2" s="189" t="s">
        <v>1753</v>
      </c>
      <c r="AZ2" s="189" t="s">
        <v>1753</v>
      </c>
      <c r="BA2" s="189" t="s">
        <v>1753</v>
      </c>
      <c r="BB2" s="189" t="s">
        <v>1753</v>
      </c>
      <c r="BC2" s="189" t="s">
        <v>1753</v>
      </c>
      <c r="BD2" s="189" t="s">
        <v>1753</v>
      </c>
      <c r="BE2" s="189" t="s">
        <v>1753</v>
      </c>
      <c r="BF2" s="189" t="s">
        <v>1753</v>
      </c>
      <c r="BG2" s="189" t="s">
        <v>1753</v>
      </c>
      <c r="BH2" s="189" t="s">
        <v>1753</v>
      </c>
      <c r="BI2" s="189" t="s">
        <v>1753</v>
      </c>
      <c r="BJ2" s="189" t="s">
        <v>1753</v>
      </c>
      <c r="BK2" s="189" t="s">
        <v>1753</v>
      </c>
      <c r="BL2" s="189" t="s">
        <v>1753</v>
      </c>
      <c r="BM2" s="189" t="s">
        <v>1753</v>
      </c>
      <c r="BN2" s="189" t="s">
        <v>1753</v>
      </c>
      <c r="BO2" s="189" t="s">
        <v>1753</v>
      </c>
      <c r="BP2" s="189" t="s">
        <v>1753</v>
      </c>
      <c r="BQ2" s="189" t="s">
        <v>1753</v>
      </c>
      <c r="BR2" s="189" t="s">
        <v>1753</v>
      </c>
      <c r="BS2" s="189" t="s">
        <v>1753</v>
      </c>
      <c r="BT2" s="189" t="s">
        <v>1753</v>
      </c>
      <c r="BU2" s="189" t="s">
        <v>1753</v>
      </c>
      <c r="BV2" s="189" t="s">
        <v>1753</v>
      </c>
      <c r="BW2" s="189" t="s">
        <v>1753</v>
      </c>
      <c r="BX2" s="189" t="s">
        <v>1753</v>
      </c>
      <c r="BY2" s="189" t="s">
        <v>1753</v>
      </c>
      <c r="BZ2" s="189" t="s">
        <v>1753</v>
      </c>
      <c r="CA2" s="189" t="s">
        <v>1753</v>
      </c>
      <c r="CB2" s="189" t="s">
        <v>1753</v>
      </c>
      <c r="CC2" s="189" t="s">
        <v>1753</v>
      </c>
      <c r="CD2" s="189" t="s">
        <v>1753</v>
      </c>
      <c r="CE2" s="189" t="s">
        <v>1753</v>
      </c>
      <c r="CF2" s="189" t="s">
        <v>1753</v>
      </c>
      <c r="CG2" s="189" t="s">
        <v>1753</v>
      </c>
      <c r="CH2" s="189" t="s">
        <v>1753</v>
      </c>
      <c r="CI2" s="189" t="s">
        <v>1753</v>
      </c>
      <c r="CJ2" s="189" t="s">
        <v>1753</v>
      </c>
      <c r="CK2" s="189" t="s">
        <v>1753</v>
      </c>
      <c r="CL2" s="189" t="s">
        <v>1753</v>
      </c>
      <c r="CM2" s="189" t="s">
        <v>1753</v>
      </c>
      <c r="CN2" s="189" t="s">
        <v>1753</v>
      </c>
      <c r="CO2" s="189" t="s">
        <v>1753</v>
      </c>
      <c r="CP2" s="189" t="s">
        <v>1753</v>
      </c>
      <c r="CQ2" s="189" t="s">
        <v>1753</v>
      </c>
      <c r="CR2" s="189" t="s">
        <v>1753</v>
      </c>
      <c r="CS2" s="189" t="s">
        <v>1753</v>
      </c>
      <c r="CT2" s="189" t="s">
        <v>1753</v>
      </c>
      <c r="CU2" s="189" t="s">
        <v>1753</v>
      </c>
      <c r="CV2" s="189" t="s">
        <v>1753</v>
      </c>
      <c r="CW2" s="189" t="s">
        <v>1753</v>
      </c>
      <c r="CX2" s="189" t="s">
        <v>1753</v>
      </c>
      <c r="CY2" s="189" t="s">
        <v>1753</v>
      </c>
      <c r="CZ2" s="189" t="s">
        <v>1753</v>
      </c>
      <c r="DA2" s="189" t="s">
        <v>1753</v>
      </c>
      <c r="DB2" s="189" t="s">
        <v>1753</v>
      </c>
      <c r="DC2" s="189" t="s">
        <v>1753</v>
      </c>
      <c r="DD2" s="189" t="s">
        <v>1753</v>
      </c>
      <c r="DE2" s="189" t="s">
        <v>1753</v>
      </c>
      <c r="DF2" s="189" t="s">
        <v>1753</v>
      </c>
      <c r="DG2" s="189" t="s">
        <v>1753</v>
      </c>
      <c r="DH2" s="189" t="s">
        <v>1753</v>
      </c>
      <c r="DI2" s="189" t="s">
        <v>1753</v>
      </c>
      <c r="DJ2" s="189" t="s">
        <v>1753</v>
      </c>
      <c r="DK2" s="189" t="s">
        <v>1753</v>
      </c>
      <c r="DL2" s="189" t="s">
        <v>1753</v>
      </c>
      <c r="DM2" s="189" t="s">
        <v>1753</v>
      </c>
      <c r="DN2" s="189" t="s">
        <v>1753</v>
      </c>
      <c r="DO2" s="189" t="s">
        <v>1753</v>
      </c>
      <c r="DP2" s="189" t="s">
        <v>1753</v>
      </c>
      <c r="DQ2" s="189" t="s">
        <v>1753</v>
      </c>
      <c r="DR2" s="189" t="s">
        <v>1753</v>
      </c>
      <c r="DS2" s="189" t="s">
        <v>1753</v>
      </c>
      <c r="DT2" s="189" t="s">
        <v>1753</v>
      </c>
      <c r="DU2" s="189" t="s">
        <v>1753</v>
      </c>
      <c r="DV2" s="189" t="s">
        <v>1753</v>
      </c>
      <c r="DW2" s="189" t="s">
        <v>1753</v>
      </c>
      <c r="DX2" s="189" t="s">
        <v>1753</v>
      </c>
      <c r="DY2" s="189" t="s">
        <v>1753</v>
      </c>
      <c r="DZ2" s="189" t="s">
        <v>1753</v>
      </c>
      <c r="EA2" s="189" t="s">
        <v>1753</v>
      </c>
      <c r="EB2" s="189" t="s">
        <v>1753</v>
      </c>
      <c r="EC2" s="189" t="s">
        <v>1753</v>
      </c>
      <c r="ED2" s="189" t="s">
        <v>1753</v>
      </c>
      <c r="EE2" s="189" t="s">
        <v>1753</v>
      </c>
      <c r="EF2" s="189" t="s">
        <v>1753</v>
      </c>
      <c r="EG2" s="189" t="s">
        <v>1753</v>
      </c>
      <c r="EH2" s="189" t="s">
        <v>1753</v>
      </c>
      <c r="EI2" s="189" t="s">
        <v>1753</v>
      </c>
      <c r="EJ2" s="189" t="s">
        <v>1753</v>
      </c>
      <c r="EK2" s="189" t="s">
        <v>1753</v>
      </c>
      <c r="EL2" s="189" t="s">
        <v>1753</v>
      </c>
      <c r="EM2" s="189" t="s">
        <v>1753</v>
      </c>
      <c r="EN2" s="189" t="s">
        <v>1753</v>
      </c>
      <c r="EO2" s="189" t="s">
        <v>1753</v>
      </c>
      <c r="EP2" s="189" t="s">
        <v>1753</v>
      </c>
      <c r="EQ2" s="189" t="s">
        <v>1753</v>
      </c>
      <c r="ER2" s="189" t="s">
        <v>1753</v>
      </c>
      <c r="ES2" s="189" t="s">
        <v>1753</v>
      </c>
      <c r="ET2" s="189" t="s">
        <v>1753</v>
      </c>
      <c r="EU2" s="189" t="s">
        <v>1753</v>
      </c>
      <c r="EV2" s="189" t="s">
        <v>1753</v>
      </c>
      <c r="EW2" s="189" t="s">
        <v>1753</v>
      </c>
      <c r="EX2" s="189" t="s">
        <v>1753</v>
      </c>
      <c r="EY2" s="189" t="s">
        <v>1753</v>
      </c>
      <c r="EZ2" s="189" t="s">
        <v>1753</v>
      </c>
      <c r="FA2" s="189" t="s">
        <v>1753</v>
      </c>
      <c r="FB2" s="189" t="s">
        <v>1753</v>
      </c>
      <c r="FC2" s="189" t="s">
        <v>1753</v>
      </c>
      <c r="FD2" s="189" t="s">
        <v>1753</v>
      </c>
      <c r="FE2" s="189" t="s">
        <v>1753</v>
      </c>
      <c r="FF2" s="189" t="s">
        <v>1753</v>
      </c>
      <c r="FG2" s="189" t="s">
        <v>1753</v>
      </c>
      <c r="FH2" s="189" t="s">
        <v>1753</v>
      </c>
      <c r="FI2" s="189" t="s">
        <v>1753</v>
      </c>
      <c r="FJ2" s="189" t="s">
        <v>1753</v>
      </c>
      <c r="FK2" s="189" t="s">
        <v>1753</v>
      </c>
      <c r="FL2" s="189" t="s">
        <v>1753</v>
      </c>
      <c r="FM2" s="189" t="s">
        <v>1753</v>
      </c>
      <c r="FN2" s="189" t="s">
        <v>1753</v>
      </c>
      <c r="FO2" s="189" t="s">
        <v>1753</v>
      </c>
      <c r="FP2" s="189" t="s">
        <v>1753</v>
      </c>
      <c r="FQ2" s="189" t="s">
        <v>1753</v>
      </c>
      <c r="FR2" s="189" t="s">
        <v>1753</v>
      </c>
      <c r="FS2" s="189" t="s">
        <v>1753</v>
      </c>
      <c r="FT2" s="189" t="s">
        <v>1753</v>
      </c>
      <c r="FU2" s="189" t="s">
        <v>1753</v>
      </c>
      <c r="FV2" s="189" t="s">
        <v>1753</v>
      </c>
      <c r="FW2" s="189" t="s">
        <v>1753</v>
      </c>
      <c r="FX2" s="189" t="s">
        <v>1753</v>
      </c>
      <c r="FY2" s="189" t="s">
        <v>1753</v>
      </c>
      <c r="FZ2" s="189" t="s">
        <v>1753</v>
      </c>
      <c r="GA2" s="189" t="s">
        <v>1753</v>
      </c>
      <c r="GB2" s="189" t="s">
        <v>1753</v>
      </c>
      <c r="GC2" s="189" t="s">
        <v>1753</v>
      </c>
      <c r="GD2" s="189" t="s">
        <v>1753</v>
      </c>
      <c r="GE2" s="189" t="s">
        <v>1753</v>
      </c>
      <c r="GF2" s="189" t="s">
        <v>1753</v>
      </c>
      <c r="GG2" s="189" t="s">
        <v>1753</v>
      </c>
      <c r="GH2" s="189" t="s">
        <v>1753</v>
      </c>
      <c r="GI2" s="189" t="s">
        <v>1753</v>
      </c>
      <c r="GJ2" s="189" t="s">
        <v>1753</v>
      </c>
      <c r="GK2" s="189" t="s">
        <v>1753</v>
      </c>
      <c r="GL2" s="189" t="s">
        <v>1753</v>
      </c>
      <c r="GM2" s="189" t="s">
        <v>1753</v>
      </c>
      <c r="GN2" s="189" t="s">
        <v>1753</v>
      </c>
      <c r="GO2" s="189" t="s">
        <v>1753</v>
      </c>
      <c r="GP2" s="189" t="s">
        <v>1753</v>
      </c>
      <c r="GQ2" s="189" t="s">
        <v>1753</v>
      </c>
      <c r="GR2" s="189" t="s">
        <v>1753</v>
      </c>
      <c r="GS2" s="189" t="s">
        <v>1753</v>
      </c>
      <c r="GT2" s="189" t="s">
        <v>1753</v>
      </c>
      <c r="GU2" s="189" t="s">
        <v>1753</v>
      </c>
      <c r="GV2" s="189" t="s">
        <v>1753</v>
      </c>
      <c r="GW2" s="189" t="s">
        <v>1753</v>
      </c>
      <c r="GX2" s="189" t="str">
        <f>計画書!E9</f>
        <v/>
      </c>
      <c r="GY2" s="189" t="str">
        <f>計画書!H9</f>
        <v/>
      </c>
      <c r="GZ2" s="189" t="str">
        <f>計画書!O9</f>
        <v/>
      </c>
      <c r="HA2" s="189" t="str">
        <f>計画書!R9</f>
        <v/>
      </c>
      <c r="HB2" s="189" t="str">
        <f>計画書!V9</f>
        <v/>
      </c>
      <c r="HC2" s="189" t="str">
        <f>計画書!E12</f>
        <v/>
      </c>
      <c r="HD2" s="189" t="str">
        <f>計画書!H12</f>
        <v/>
      </c>
      <c r="HE2" s="189" t="str">
        <f>計画書!O12</f>
        <v/>
      </c>
      <c r="HF2" s="189" t="str">
        <f>計画書!R12</f>
        <v/>
      </c>
      <c r="HG2" s="189" t="str">
        <f>計画書!V12</f>
        <v/>
      </c>
      <c r="HH2" s="189" t="s">
        <v>1753</v>
      </c>
      <c r="HI2" s="190">
        <f>計画書!AB18</f>
        <v>0</v>
      </c>
      <c r="HJ2" s="189" t="s">
        <v>1753</v>
      </c>
      <c r="HK2" s="189" t="s">
        <v>1753</v>
      </c>
      <c r="HL2" s="189" t="s">
        <v>1753</v>
      </c>
      <c r="HM2" s="189" t="s">
        <v>1753</v>
      </c>
      <c r="HN2" s="189" t="s">
        <v>1753</v>
      </c>
      <c r="HO2" s="189" t="s">
        <v>1753</v>
      </c>
      <c r="HP2" s="189" t="s">
        <v>1753</v>
      </c>
      <c r="HQ2" s="189" t="s">
        <v>1753</v>
      </c>
      <c r="HR2" s="190">
        <f>計画書!AB19</f>
        <v>0</v>
      </c>
      <c r="HS2" s="190">
        <f>計画書!AB20</f>
        <v>0</v>
      </c>
      <c r="HT2" s="190">
        <f>計画書!AB21</f>
        <v>0</v>
      </c>
      <c r="HU2" s="190">
        <f>計画書!AB24</f>
        <v>0</v>
      </c>
      <c r="HV2" s="211" t="str">
        <f>計画書!AI24</f>
        <v>OK</v>
      </c>
      <c r="HW2" s="190">
        <f>計画書!AB25</f>
        <v>0</v>
      </c>
      <c r="HX2" s="189" t="s">
        <v>1753</v>
      </c>
      <c r="HY2" s="189" t="s">
        <v>1753</v>
      </c>
      <c r="HZ2" s="189" t="s">
        <v>1753</v>
      </c>
      <c r="IA2" s="189" t="s">
        <v>1753</v>
      </c>
      <c r="IB2" s="189" t="s">
        <v>1753</v>
      </c>
      <c r="IC2" s="189" t="s">
        <v>1753</v>
      </c>
      <c r="ID2" s="190">
        <f>計画書!AB28</f>
        <v>0</v>
      </c>
      <c r="IE2" s="189" t="s">
        <v>1753</v>
      </c>
      <c r="IF2" s="189" t="s">
        <v>1753</v>
      </c>
      <c r="IG2" s="189" t="s">
        <v>1753</v>
      </c>
      <c r="IH2" s="189" t="s">
        <v>1754</v>
      </c>
      <c r="II2" s="189" t="s">
        <v>1754</v>
      </c>
      <c r="IJ2" s="189" t="s">
        <v>1754</v>
      </c>
      <c r="IK2" s="189" t="s">
        <v>1754</v>
      </c>
      <c r="IL2" s="189" t="s">
        <v>1754</v>
      </c>
      <c r="IM2" s="189" t="s">
        <v>1754</v>
      </c>
      <c r="IN2" s="189" t="s">
        <v>1754</v>
      </c>
      <c r="IO2" s="189" t="s">
        <v>1754</v>
      </c>
      <c r="IP2" s="189" t="s">
        <v>1754</v>
      </c>
      <c r="IQ2" s="189" t="s">
        <v>1754</v>
      </c>
      <c r="IR2" s="189" t="s">
        <v>1754</v>
      </c>
      <c r="IS2" s="189" t="s">
        <v>1754</v>
      </c>
      <c r="IT2" s="189" t="s">
        <v>1754</v>
      </c>
      <c r="IU2" s="189" t="s">
        <v>1754</v>
      </c>
      <c r="IV2" s="189" t="s">
        <v>1754</v>
      </c>
      <c r="IW2" s="189" t="s">
        <v>1754</v>
      </c>
      <c r="IX2" s="189" t="s">
        <v>1754</v>
      </c>
      <c r="IY2" s="189" t="s">
        <v>1754</v>
      </c>
      <c r="IZ2" s="189" t="s">
        <v>1754</v>
      </c>
      <c r="JA2" s="189" t="s">
        <v>1754</v>
      </c>
      <c r="JB2" s="189" t="s">
        <v>1754</v>
      </c>
      <c r="JC2" s="189" t="s">
        <v>1754</v>
      </c>
      <c r="JD2" s="189" t="s">
        <v>1754</v>
      </c>
      <c r="JE2" s="189" t="s">
        <v>1754</v>
      </c>
      <c r="JF2" s="189" t="s">
        <v>1754</v>
      </c>
      <c r="JG2" s="189" t="s">
        <v>1754</v>
      </c>
      <c r="JH2" s="189" t="s">
        <v>1754</v>
      </c>
      <c r="JI2" s="189" t="s">
        <v>1754</v>
      </c>
      <c r="JJ2" s="189" t="s">
        <v>1754</v>
      </c>
      <c r="JK2" s="189" t="s">
        <v>1754</v>
      </c>
      <c r="JL2" s="189" t="s">
        <v>1754</v>
      </c>
      <c r="JM2" s="189" t="s">
        <v>1754</v>
      </c>
      <c r="JN2" s="189" t="s">
        <v>1754</v>
      </c>
      <c r="JO2" s="189" t="s">
        <v>1754</v>
      </c>
      <c r="JP2" s="189" t="s">
        <v>1754</v>
      </c>
      <c r="JQ2" s="189" t="s">
        <v>1754</v>
      </c>
      <c r="JR2" s="189" t="s">
        <v>1754</v>
      </c>
      <c r="JS2" s="189" t="s">
        <v>1754</v>
      </c>
      <c r="JT2" s="189" t="s">
        <v>1754</v>
      </c>
      <c r="JU2" s="189" t="s">
        <v>1754</v>
      </c>
      <c r="JV2" s="189" t="s">
        <v>1754</v>
      </c>
      <c r="JW2" s="189" t="s">
        <v>1754</v>
      </c>
      <c r="JX2" s="189" t="s">
        <v>1754</v>
      </c>
      <c r="JY2" s="189" t="s">
        <v>1754</v>
      </c>
      <c r="JZ2" s="189" t="s">
        <v>1754</v>
      </c>
      <c r="KA2" s="189" t="s">
        <v>1754</v>
      </c>
      <c r="KB2" s="189" t="s">
        <v>1754</v>
      </c>
      <c r="KC2" s="189" t="s">
        <v>1754</v>
      </c>
      <c r="KD2" s="189" t="s">
        <v>1754</v>
      </c>
      <c r="KE2" s="189" t="s">
        <v>1754</v>
      </c>
      <c r="KF2" s="189" t="s">
        <v>1754</v>
      </c>
      <c r="KG2" s="189" t="s">
        <v>1754</v>
      </c>
      <c r="KH2" s="189" t="s">
        <v>1754</v>
      </c>
      <c r="KI2" s="189" t="str">
        <f>計画書!E32</f>
        <v/>
      </c>
      <c r="KJ2" s="189" t="str">
        <f>計画書!H32</f>
        <v/>
      </c>
      <c r="KK2" s="189" t="str">
        <f>計画書!K32</f>
        <v/>
      </c>
      <c r="KL2" s="189" t="str">
        <f>計画書!T32</f>
        <v/>
      </c>
      <c r="KM2" s="189" t="s">
        <v>1752</v>
      </c>
      <c r="KN2" s="189" t="s">
        <v>1752</v>
      </c>
      <c r="KO2" s="189" t="s">
        <v>1752</v>
      </c>
      <c r="KP2" s="189" t="s">
        <v>1752</v>
      </c>
      <c r="KQ2" s="189" t="s">
        <v>1752</v>
      </c>
      <c r="KR2" s="189" t="s">
        <v>1752</v>
      </c>
      <c r="KS2" s="189" t="s">
        <v>1752</v>
      </c>
      <c r="KT2" s="189" t="s">
        <v>1752</v>
      </c>
      <c r="KU2" s="189" t="s">
        <v>1752</v>
      </c>
      <c r="KV2" s="189" t="s">
        <v>1752</v>
      </c>
      <c r="KW2" s="189" t="s">
        <v>1752</v>
      </c>
      <c r="KX2" s="189" t="s">
        <v>1752</v>
      </c>
      <c r="KY2" s="189" t="s">
        <v>1752</v>
      </c>
      <c r="KZ2" s="189" t="s">
        <v>1752</v>
      </c>
      <c r="LA2" s="189" t="s">
        <v>1752</v>
      </c>
      <c r="LB2" s="189" t="s">
        <v>1752</v>
      </c>
      <c r="LC2" s="189" t="s">
        <v>1752</v>
      </c>
      <c r="LD2" s="189" t="s">
        <v>1752</v>
      </c>
      <c r="LE2" s="189" t="s">
        <v>1752</v>
      </c>
      <c r="LF2" s="189" t="s">
        <v>1752</v>
      </c>
      <c r="LG2" s="189" t="s">
        <v>1752</v>
      </c>
      <c r="LH2" s="189" t="s">
        <v>1752</v>
      </c>
      <c r="LI2" s="189" t="s">
        <v>1752</v>
      </c>
      <c r="LJ2" s="189" t="s">
        <v>1752</v>
      </c>
      <c r="LK2" s="189" t="s">
        <v>1752</v>
      </c>
      <c r="LL2" s="189" t="s">
        <v>1752</v>
      </c>
      <c r="LM2" s="189" t="s">
        <v>1752</v>
      </c>
      <c r="LN2" s="189" t="s">
        <v>1752</v>
      </c>
      <c r="LO2" s="189" t="s">
        <v>1752</v>
      </c>
      <c r="LP2" s="189" t="s">
        <v>1752</v>
      </c>
      <c r="LQ2" s="189" t="s">
        <v>1752</v>
      </c>
      <c r="LR2" s="189" t="s">
        <v>1752</v>
      </c>
      <c r="LS2" s="189" t="s">
        <v>1752</v>
      </c>
      <c r="LT2" s="189" t="s">
        <v>1752</v>
      </c>
      <c r="LU2" s="189" t="s">
        <v>1752</v>
      </c>
      <c r="LV2" s="189" t="s">
        <v>1752</v>
      </c>
      <c r="LW2" s="189" t="s">
        <v>1752</v>
      </c>
      <c r="LX2" s="189" t="s">
        <v>1752</v>
      </c>
      <c r="LY2" s="189" t="s">
        <v>1752</v>
      </c>
      <c r="LZ2" s="189" t="s">
        <v>1752</v>
      </c>
      <c r="MA2" s="189" t="s">
        <v>1752</v>
      </c>
      <c r="MB2" s="189" t="s">
        <v>1752</v>
      </c>
      <c r="MC2" s="189" t="s">
        <v>1752</v>
      </c>
      <c r="MD2" s="189" t="s">
        <v>1752</v>
      </c>
      <c r="ME2" s="189" t="s">
        <v>1752</v>
      </c>
      <c r="MF2" s="189" t="s">
        <v>1752</v>
      </c>
      <c r="MG2" s="189" t="s">
        <v>1752</v>
      </c>
      <c r="MH2" s="189" t="s">
        <v>1752</v>
      </c>
      <c r="MI2" s="189" t="s">
        <v>1752</v>
      </c>
      <c r="MJ2" s="189" t="s">
        <v>1752</v>
      </c>
      <c r="MK2" s="189" t="s">
        <v>1752</v>
      </c>
      <c r="ML2" s="189" t="s">
        <v>1752</v>
      </c>
      <c r="MM2" s="189" t="s">
        <v>1752</v>
      </c>
      <c r="MN2" s="189" t="s">
        <v>1752</v>
      </c>
      <c r="MO2" s="189" t="s">
        <v>1752</v>
      </c>
      <c r="MP2" s="189" t="s">
        <v>1752</v>
      </c>
      <c r="MQ2" s="189" t="s">
        <v>1752</v>
      </c>
      <c r="MR2" s="189" t="s">
        <v>1752</v>
      </c>
      <c r="MS2" s="189" t="s">
        <v>1752</v>
      </c>
      <c r="MT2" s="189" t="s">
        <v>1752</v>
      </c>
      <c r="MU2" s="189" t="s">
        <v>1752</v>
      </c>
      <c r="MV2" s="189" t="s">
        <v>1752</v>
      </c>
      <c r="MW2" s="189" t="s">
        <v>1752</v>
      </c>
      <c r="MX2" s="189" t="s">
        <v>1752</v>
      </c>
      <c r="MY2" s="189" t="s">
        <v>1752</v>
      </c>
      <c r="MZ2" s="189" t="s">
        <v>1752</v>
      </c>
      <c r="NA2" s="189" t="s">
        <v>1752</v>
      </c>
      <c r="NB2" s="189" t="s">
        <v>1752</v>
      </c>
      <c r="NC2" s="189" t="s">
        <v>1752</v>
      </c>
      <c r="ND2" s="189" t="s">
        <v>1752</v>
      </c>
      <c r="NE2" s="189" t="s">
        <v>1752</v>
      </c>
      <c r="NF2" s="189" t="s">
        <v>1752</v>
      </c>
      <c r="NG2" s="189" t="s">
        <v>1752</v>
      </c>
      <c r="NH2" s="189" t="s">
        <v>1752</v>
      </c>
      <c r="NI2" s="189" t="s">
        <v>1752</v>
      </c>
      <c r="NJ2" s="189" t="s">
        <v>1752</v>
      </c>
      <c r="NK2" s="189" t="s">
        <v>1752</v>
      </c>
      <c r="NL2" s="189" t="s">
        <v>1752</v>
      </c>
      <c r="NM2" s="189" t="s">
        <v>1752</v>
      </c>
      <c r="NN2" s="189" t="s">
        <v>1752</v>
      </c>
      <c r="NO2" s="189" t="s">
        <v>1752</v>
      </c>
      <c r="NP2" s="189" t="s">
        <v>1752</v>
      </c>
      <c r="NQ2" s="189" t="s">
        <v>1752</v>
      </c>
      <c r="NR2" s="189" t="s">
        <v>1752</v>
      </c>
      <c r="NS2" s="189" t="s">
        <v>1752</v>
      </c>
      <c r="NT2" s="189" t="s">
        <v>1752</v>
      </c>
      <c r="NU2" s="189" t="s">
        <v>1752</v>
      </c>
      <c r="NV2" s="189" t="s">
        <v>1752</v>
      </c>
      <c r="NW2" s="189" t="s">
        <v>1752</v>
      </c>
      <c r="NX2" s="189" t="s">
        <v>1752</v>
      </c>
      <c r="NY2" s="189" t="s">
        <v>1752</v>
      </c>
      <c r="NZ2" s="189" t="s">
        <v>1752</v>
      </c>
      <c r="OA2" s="189" t="s">
        <v>1752</v>
      </c>
      <c r="OB2" s="189" t="s">
        <v>1752</v>
      </c>
      <c r="OC2" s="189" t="s">
        <v>1752</v>
      </c>
      <c r="OD2" s="189" t="s">
        <v>1752</v>
      </c>
      <c r="OE2" s="189" t="s">
        <v>1752</v>
      </c>
      <c r="OF2" s="189" t="s">
        <v>1752</v>
      </c>
      <c r="OG2" s="189" t="s">
        <v>1752</v>
      </c>
      <c r="OH2" s="189" t="s">
        <v>1752</v>
      </c>
      <c r="OI2" s="189" t="s">
        <v>1752</v>
      </c>
      <c r="OJ2" s="189" t="s">
        <v>1752</v>
      </c>
      <c r="OK2" s="189" t="s">
        <v>1752</v>
      </c>
      <c r="OL2" s="189" t="s">
        <v>1752</v>
      </c>
      <c r="OM2" s="189" t="s">
        <v>1752</v>
      </c>
      <c r="ON2" s="189" t="s">
        <v>1752</v>
      </c>
      <c r="OO2" s="189" t="s">
        <v>1752</v>
      </c>
      <c r="OP2" s="189" t="s">
        <v>1752</v>
      </c>
      <c r="OQ2" s="189" t="s">
        <v>1752</v>
      </c>
      <c r="OR2" s="189" t="s">
        <v>1752</v>
      </c>
      <c r="OS2" s="189" t="s">
        <v>1752</v>
      </c>
      <c r="OT2" s="189" t="s">
        <v>1752</v>
      </c>
      <c r="OU2" s="189" t="s">
        <v>1752</v>
      </c>
      <c r="OV2" s="189" t="s">
        <v>1752</v>
      </c>
      <c r="OW2" s="189" t="s">
        <v>1752</v>
      </c>
      <c r="OX2" s="189" t="s">
        <v>1752</v>
      </c>
      <c r="OY2" s="189" t="s">
        <v>1752</v>
      </c>
      <c r="OZ2" s="189" t="s">
        <v>1752</v>
      </c>
      <c r="PA2" s="189" t="s">
        <v>1752</v>
      </c>
      <c r="PB2" s="189" t="s">
        <v>1752</v>
      </c>
      <c r="PC2" s="189" t="s">
        <v>1752</v>
      </c>
      <c r="PD2" s="189" t="s">
        <v>1752</v>
      </c>
      <c r="PE2" s="189" t="s">
        <v>1752</v>
      </c>
      <c r="PF2" s="189" t="s">
        <v>1752</v>
      </c>
      <c r="PG2" s="189" t="s">
        <v>1752</v>
      </c>
      <c r="PH2" s="189" t="s">
        <v>1752</v>
      </c>
      <c r="PI2" s="189" t="s">
        <v>1752</v>
      </c>
      <c r="PJ2" s="189" t="s">
        <v>1752</v>
      </c>
      <c r="PK2" s="189" t="s">
        <v>1752</v>
      </c>
      <c r="PL2" s="189" t="s">
        <v>1752</v>
      </c>
      <c r="PM2" s="189" t="s">
        <v>1752</v>
      </c>
      <c r="PN2" s="189" t="s">
        <v>1752</v>
      </c>
      <c r="PO2" s="189" t="s">
        <v>1752</v>
      </c>
      <c r="PP2" s="189" t="s">
        <v>1752</v>
      </c>
      <c r="PQ2" s="189" t="s">
        <v>1752</v>
      </c>
      <c r="PR2" s="189" t="s">
        <v>1752</v>
      </c>
      <c r="PS2" s="189" t="s">
        <v>1752</v>
      </c>
      <c r="PT2" s="189" t="s">
        <v>1752</v>
      </c>
      <c r="PU2" s="189" t="s">
        <v>1752</v>
      </c>
      <c r="PV2" s="189" t="s">
        <v>1752</v>
      </c>
      <c r="PW2" s="189" t="s">
        <v>1752</v>
      </c>
      <c r="PX2" s="189" t="s">
        <v>1752</v>
      </c>
      <c r="PY2" s="189" t="s">
        <v>1752</v>
      </c>
      <c r="PZ2" s="189" t="s">
        <v>1752</v>
      </c>
      <c r="QA2" s="189" t="s">
        <v>1752</v>
      </c>
      <c r="QB2" s="189" t="s">
        <v>1752</v>
      </c>
      <c r="QC2" s="189" t="s">
        <v>1752</v>
      </c>
      <c r="QD2" s="189" t="s">
        <v>1752</v>
      </c>
      <c r="QE2" s="189" t="s">
        <v>1752</v>
      </c>
      <c r="QF2" s="189" t="s">
        <v>1752</v>
      </c>
      <c r="QG2" s="189" t="s">
        <v>1752</v>
      </c>
      <c r="QH2" s="189" t="s">
        <v>1752</v>
      </c>
      <c r="QI2" s="189" t="s">
        <v>1752</v>
      </c>
      <c r="QJ2" s="189" t="s">
        <v>1752</v>
      </c>
      <c r="QK2" s="189" t="s">
        <v>1752</v>
      </c>
      <c r="QL2" s="189" t="s">
        <v>1752</v>
      </c>
      <c r="QM2" s="189" t="s">
        <v>1752</v>
      </c>
      <c r="QN2" s="189" t="s">
        <v>1752</v>
      </c>
      <c r="QO2" s="189" t="s">
        <v>1752</v>
      </c>
      <c r="QP2" s="189" t="s">
        <v>1752</v>
      </c>
      <c r="QQ2" s="189" t="s">
        <v>1752</v>
      </c>
      <c r="QR2" s="189" t="s">
        <v>1752</v>
      </c>
      <c r="QS2" s="189" t="s">
        <v>1752</v>
      </c>
      <c r="QT2" s="189" t="s">
        <v>1752</v>
      </c>
      <c r="QU2" s="189" t="s">
        <v>1752</v>
      </c>
      <c r="QV2" s="189" t="s">
        <v>1752</v>
      </c>
      <c r="QW2" s="189" t="s">
        <v>1752</v>
      </c>
      <c r="QX2" s="189" t="s">
        <v>1752</v>
      </c>
      <c r="QY2" s="189" t="s">
        <v>1752</v>
      </c>
      <c r="QZ2" s="189" t="s">
        <v>1752</v>
      </c>
      <c r="RA2" s="189" t="s">
        <v>1752</v>
      </c>
      <c r="RB2" s="189" t="s">
        <v>1752</v>
      </c>
      <c r="RC2" s="189" t="s">
        <v>1752</v>
      </c>
      <c r="RD2" s="189" t="s">
        <v>1752</v>
      </c>
      <c r="RE2" s="189" t="s">
        <v>1752</v>
      </c>
      <c r="RF2" s="189" t="s">
        <v>1752</v>
      </c>
      <c r="RG2" s="189" t="s">
        <v>1752</v>
      </c>
      <c r="RH2" s="189" t="s">
        <v>1752</v>
      </c>
      <c r="RI2" s="189" t="s">
        <v>1752</v>
      </c>
      <c r="RJ2" s="189" t="s">
        <v>1752</v>
      </c>
      <c r="RK2" s="189" t="s">
        <v>1752</v>
      </c>
      <c r="RL2" s="189" t="s">
        <v>1752</v>
      </c>
      <c r="RM2" s="189" t="s">
        <v>1752</v>
      </c>
      <c r="RN2" s="189" t="s">
        <v>1752</v>
      </c>
      <c r="RO2" s="189" t="s">
        <v>1752</v>
      </c>
      <c r="RP2" s="189" t="s">
        <v>1752</v>
      </c>
      <c r="RQ2" s="189" t="s">
        <v>1752</v>
      </c>
      <c r="RR2" s="189" t="s">
        <v>1752</v>
      </c>
      <c r="RS2" s="189" t="s">
        <v>1752</v>
      </c>
      <c r="RT2" s="189" t="s">
        <v>1752</v>
      </c>
      <c r="RU2" s="189" t="s">
        <v>1752</v>
      </c>
      <c r="RV2" s="189" t="s">
        <v>1752</v>
      </c>
      <c r="RW2" s="189" t="s">
        <v>1752</v>
      </c>
      <c r="RX2" s="189" t="s">
        <v>1752</v>
      </c>
      <c r="RY2" s="189" t="s">
        <v>1752</v>
      </c>
      <c r="RZ2" s="189" t="s">
        <v>1752</v>
      </c>
      <c r="SA2" s="189" t="s">
        <v>1752</v>
      </c>
      <c r="SB2" s="189" t="s">
        <v>1752</v>
      </c>
      <c r="SC2" s="189" t="s">
        <v>1752</v>
      </c>
      <c r="SD2" s="189" t="s">
        <v>1752</v>
      </c>
      <c r="SE2" s="189" t="s">
        <v>1752</v>
      </c>
      <c r="SF2" s="189" t="s">
        <v>1752</v>
      </c>
      <c r="SG2" s="189" t="s">
        <v>1752</v>
      </c>
      <c r="SH2" s="189" t="s">
        <v>1752</v>
      </c>
      <c r="SI2" s="189" t="s">
        <v>1752</v>
      </c>
      <c r="SJ2" s="189" t="s">
        <v>1752</v>
      </c>
      <c r="SK2" s="189" t="s">
        <v>1752</v>
      </c>
      <c r="SL2" s="189" t="s">
        <v>1752</v>
      </c>
      <c r="SM2" s="189" t="s">
        <v>1752</v>
      </c>
      <c r="SN2" s="189" t="s">
        <v>1752</v>
      </c>
      <c r="SO2" s="189" t="s">
        <v>1752</v>
      </c>
      <c r="SP2" s="189" t="s">
        <v>1752</v>
      </c>
      <c r="SQ2" s="189" t="s">
        <v>1752</v>
      </c>
      <c r="SR2" s="189" t="s">
        <v>1752</v>
      </c>
      <c r="SS2" s="189" t="s">
        <v>1752</v>
      </c>
      <c r="ST2" s="189" t="s">
        <v>1752</v>
      </c>
      <c r="SU2" s="189" t="s">
        <v>1752</v>
      </c>
      <c r="SV2" s="189" t="s">
        <v>1752</v>
      </c>
      <c r="SW2" s="189" t="s">
        <v>1752</v>
      </c>
      <c r="SX2" s="189" t="s">
        <v>1752</v>
      </c>
      <c r="SY2" s="189" t="s">
        <v>1752</v>
      </c>
      <c r="SZ2" s="189" t="s">
        <v>1752</v>
      </c>
      <c r="TA2" s="189" t="s">
        <v>1752</v>
      </c>
      <c r="TB2" s="189" t="s">
        <v>1752</v>
      </c>
      <c r="TC2" s="189" t="s">
        <v>1752</v>
      </c>
      <c r="TD2" s="189" t="s">
        <v>1752</v>
      </c>
      <c r="TE2" s="189" t="s">
        <v>1752</v>
      </c>
      <c r="TF2" s="189" t="s">
        <v>1752</v>
      </c>
      <c r="TG2" s="189" t="s">
        <v>1752</v>
      </c>
      <c r="TH2" s="189" t="s">
        <v>1752</v>
      </c>
      <c r="TI2" s="189" t="s">
        <v>1752</v>
      </c>
      <c r="TJ2" s="189" t="s">
        <v>1752</v>
      </c>
      <c r="TK2" s="189" t="s">
        <v>1752</v>
      </c>
      <c r="TL2" s="189" t="s">
        <v>1752</v>
      </c>
      <c r="TM2" s="189" t="s">
        <v>1752</v>
      </c>
      <c r="TN2" s="189" t="s">
        <v>1752</v>
      </c>
      <c r="TO2" s="189" t="s">
        <v>1752</v>
      </c>
      <c r="TP2" s="189" t="s">
        <v>1752</v>
      </c>
      <c r="TQ2" s="189" t="s">
        <v>1752</v>
      </c>
      <c r="TR2" s="189" t="s">
        <v>1752</v>
      </c>
      <c r="TS2" s="189" t="s">
        <v>1752</v>
      </c>
      <c r="TT2" s="189" t="s">
        <v>1752</v>
      </c>
      <c r="TU2" s="189" t="s">
        <v>1752</v>
      </c>
      <c r="TV2" s="189" t="s">
        <v>1752</v>
      </c>
      <c r="TW2" s="189" t="s">
        <v>1752</v>
      </c>
      <c r="TX2" s="189" t="s">
        <v>1752</v>
      </c>
      <c r="TY2" s="189" t="s">
        <v>1752</v>
      </c>
      <c r="TZ2" s="189" t="s">
        <v>1752</v>
      </c>
      <c r="UA2" s="189" t="s">
        <v>1752</v>
      </c>
      <c r="UB2" s="189" t="s">
        <v>1752</v>
      </c>
      <c r="UC2" s="189" t="s">
        <v>1752</v>
      </c>
      <c r="UD2" s="189" t="s">
        <v>1752</v>
      </c>
      <c r="UE2" s="189" t="s">
        <v>1752</v>
      </c>
      <c r="UF2" s="189" t="s">
        <v>1752</v>
      </c>
      <c r="UG2" s="189" t="s">
        <v>1752</v>
      </c>
      <c r="UH2" s="189" t="s">
        <v>1752</v>
      </c>
      <c r="UI2" s="189" t="s">
        <v>1752</v>
      </c>
      <c r="UJ2" s="189" t="s">
        <v>1752</v>
      </c>
      <c r="UK2" s="189" t="s">
        <v>1752</v>
      </c>
      <c r="UL2" s="189" t="s">
        <v>1752</v>
      </c>
      <c r="UM2" s="189" t="s">
        <v>1752</v>
      </c>
      <c r="UN2" s="189" t="s">
        <v>1752</v>
      </c>
      <c r="UO2" s="189" t="s">
        <v>1752</v>
      </c>
      <c r="UP2" s="189" t="s">
        <v>1752</v>
      </c>
      <c r="UQ2" s="189" t="s">
        <v>1752</v>
      </c>
      <c r="UR2" s="189" t="s">
        <v>1752</v>
      </c>
      <c r="US2" s="189" t="s">
        <v>1752</v>
      </c>
      <c r="UT2" s="189" t="s">
        <v>1752</v>
      </c>
      <c r="UU2" s="189" t="s">
        <v>1752</v>
      </c>
      <c r="UV2" s="189" t="s">
        <v>1752</v>
      </c>
      <c r="UW2" s="189" t="s">
        <v>1752</v>
      </c>
      <c r="UX2" s="189" t="s">
        <v>1752</v>
      </c>
      <c r="UY2" s="189" t="s">
        <v>1752</v>
      </c>
      <c r="UZ2" s="189" t="s">
        <v>1752</v>
      </c>
      <c r="VA2" s="189" t="s">
        <v>1752</v>
      </c>
      <c r="VB2" s="189" t="s">
        <v>1752</v>
      </c>
      <c r="VC2" s="189" t="s">
        <v>1752</v>
      </c>
      <c r="VD2" s="189" t="s">
        <v>1752</v>
      </c>
      <c r="VE2" s="189" t="s">
        <v>1752</v>
      </c>
      <c r="VF2" s="189" t="s">
        <v>1752</v>
      </c>
      <c r="VG2" s="189" t="s">
        <v>1752</v>
      </c>
      <c r="VH2" s="189" t="s">
        <v>1752</v>
      </c>
      <c r="VI2" s="189" t="s">
        <v>1752</v>
      </c>
      <c r="VJ2" s="189" t="s">
        <v>1752</v>
      </c>
      <c r="VK2" s="189" t="s">
        <v>1752</v>
      </c>
      <c r="VL2" s="189" t="s">
        <v>1752</v>
      </c>
      <c r="VM2" s="189" t="s">
        <v>1752</v>
      </c>
      <c r="VN2" s="189" t="s">
        <v>1752</v>
      </c>
      <c r="VO2" s="189" t="s">
        <v>1752</v>
      </c>
      <c r="VP2" s="189" t="s">
        <v>1752</v>
      </c>
      <c r="VQ2" s="189" t="s">
        <v>1752</v>
      </c>
      <c r="VR2" s="189" t="s">
        <v>1752</v>
      </c>
      <c r="VS2" s="189" t="s">
        <v>1752</v>
      </c>
      <c r="VT2" s="189" t="s">
        <v>1752</v>
      </c>
      <c r="VU2" s="189" t="s">
        <v>1752</v>
      </c>
      <c r="VV2" s="189" t="s">
        <v>1752</v>
      </c>
      <c r="VW2" s="189" t="s">
        <v>1752</v>
      </c>
      <c r="VX2" s="189" t="s">
        <v>1752</v>
      </c>
      <c r="VY2" s="189" t="s">
        <v>1752</v>
      </c>
      <c r="VZ2" s="189" t="s">
        <v>1752</v>
      </c>
      <c r="WA2" s="189" t="s">
        <v>1752</v>
      </c>
      <c r="WB2" s="189" t="s">
        <v>1752</v>
      </c>
      <c r="WC2" s="189" t="s">
        <v>1752</v>
      </c>
      <c r="WD2" s="189" t="s">
        <v>1752</v>
      </c>
      <c r="WE2" s="189" t="s">
        <v>1752</v>
      </c>
      <c r="WF2" s="189" t="s">
        <v>1752</v>
      </c>
      <c r="WG2" s="189" t="s">
        <v>1752</v>
      </c>
      <c r="WH2" s="189" t="s">
        <v>1752</v>
      </c>
      <c r="WI2" s="189" t="s">
        <v>1752</v>
      </c>
      <c r="WJ2" s="189" t="s">
        <v>1752</v>
      </c>
      <c r="WK2" s="189" t="s">
        <v>1752</v>
      </c>
      <c r="WL2" s="189" t="s">
        <v>1752</v>
      </c>
      <c r="WM2" s="189" t="s">
        <v>1752</v>
      </c>
      <c r="WN2" s="189" t="s">
        <v>1752</v>
      </c>
      <c r="WO2" s="189" t="s">
        <v>1752</v>
      </c>
      <c r="WP2" s="189" t="s">
        <v>1752</v>
      </c>
      <c r="WQ2" s="189" t="s">
        <v>1752</v>
      </c>
      <c r="WR2" s="189" t="s">
        <v>1752</v>
      </c>
      <c r="WS2" s="189" t="s">
        <v>1752</v>
      </c>
      <c r="WT2" s="189" t="s">
        <v>1752</v>
      </c>
      <c r="WU2" s="189" t="s">
        <v>1752</v>
      </c>
      <c r="WV2" s="189" t="s">
        <v>1752</v>
      </c>
      <c r="WW2" s="189" t="s">
        <v>1752</v>
      </c>
      <c r="WX2" s="189" t="s">
        <v>1752</v>
      </c>
      <c r="WY2" s="189" t="s">
        <v>1752</v>
      </c>
      <c r="WZ2" s="189" t="s">
        <v>1752</v>
      </c>
      <c r="XA2" s="189" t="s">
        <v>1752</v>
      </c>
      <c r="XB2" s="189" t="s">
        <v>1752</v>
      </c>
      <c r="XC2" s="189" t="s">
        <v>1752</v>
      </c>
      <c r="XD2" s="189" t="s">
        <v>1752</v>
      </c>
      <c r="XE2" s="189" t="s">
        <v>1752</v>
      </c>
      <c r="XF2" s="189" t="s">
        <v>1752</v>
      </c>
      <c r="XG2" s="189" t="s">
        <v>1752</v>
      </c>
      <c r="XH2" s="189" t="s">
        <v>1752</v>
      </c>
      <c r="XI2" s="189" t="s">
        <v>1752</v>
      </c>
      <c r="XJ2" s="189" t="s">
        <v>1752</v>
      </c>
      <c r="XK2" s="189" t="s">
        <v>1752</v>
      </c>
      <c r="XL2" s="189" t="s">
        <v>1752</v>
      </c>
      <c r="XM2" s="189" t="s">
        <v>1752</v>
      </c>
      <c r="XN2" s="189" t="s">
        <v>1752</v>
      </c>
      <c r="XO2" s="189" t="s">
        <v>1752</v>
      </c>
      <c r="XP2" s="189" t="s">
        <v>1752</v>
      </c>
      <c r="XQ2" s="189" t="s">
        <v>1752</v>
      </c>
      <c r="XR2" s="189" t="s">
        <v>1752</v>
      </c>
      <c r="XS2" s="189" t="s">
        <v>1752</v>
      </c>
      <c r="XT2" s="189" t="s">
        <v>1752</v>
      </c>
      <c r="XU2" s="189" t="s">
        <v>1752</v>
      </c>
      <c r="XV2" s="189" t="s">
        <v>1752</v>
      </c>
      <c r="XW2" s="189" t="s">
        <v>1752</v>
      </c>
      <c r="XX2" s="189" t="s">
        <v>1752</v>
      </c>
      <c r="XY2" s="189" t="s">
        <v>1752</v>
      </c>
      <c r="XZ2" s="189" t="s">
        <v>1752</v>
      </c>
      <c r="YA2" s="189" t="s">
        <v>1752</v>
      </c>
      <c r="YB2" s="189" t="s">
        <v>1752</v>
      </c>
      <c r="YC2" s="189" t="s">
        <v>1752</v>
      </c>
      <c r="YD2" s="189" t="s">
        <v>1752</v>
      </c>
      <c r="YE2" s="189" t="s">
        <v>1752</v>
      </c>
      <c r="YF2" s="189" t="s">
        <v>1752</v>
      </c>
      <c r="YG2" s="189" t="s">
        <v>1752</v>
      </c>
      <c r="YH2" s="189" t="s">
        <v>1752</v>
      </c>
      <c r="YI2" s="189" t="s">
        <v>1752</v>
      </c>
      <c r="YJ2" s="189" t="s">
        <v>1752</v>
      </c>
      <c r="YK2" s="189" t="s">
        <v>1752</v>
      </c>
      <c r="YL2" s="189" t="s">
        <v>1752</v>
      </c>
      <c r="YM2" s="189" t="s">
        <v>1752</v>
      </c>
      <c r="YN2" s="189" t="s">
        <v>1752</v>
      </c>
      <c r="YO2" s="189" t="s">
        <v>1752</v>
      </c>
      <c r="YP2" s="189" t="s">
        <v>1752</v>
      </c>
      <c r="YQ2" s="189" t="s">
        <v>1752</v>
      </c>
      <c r="YR2" s="189" t="s">
        <v>1752</v>
      </c>
      <c r="YS2" s="189" t="s">
        <v>1752</v>
      </c>
      <c r="YT2" s="189" t="s">
        <v>1752</v>
      </c>
      <c r="YU2" s="189" t="s">
        <v>1752</v>
      </c>
      <c r="YV2" s="189" t="s">
        <v>1752</v>
      </c>
      <c r="YW2" s="189" t="s">
        <v>1752</v>
      </c>
      <c r="YX2" s="189" t="s">
        <v>1752</v>
      </c>
      <c r="YY2" s="189" t="s">
        <v>1752</v>
      </c>
      <c r="YZ2" s="189" t="s">
        <v>1752</v>
      </c>
      <c r="ZA2" s="189" t="s">
        <v>1752</v>
      </c>
      <c r="ZB2" s="189" t="s">
        <v>1752</v>
      </c>
      <c r="ZC2" s="189" t="s">
        <v>1752</v>
      </c>
      <c r="ZD2" s="189" t="s">
        <v>1752</v>
      </c>
      <c r="ZE2" s="189" t="s">
        <v>1752</v>
      </c>
      <c r="ZF2" s="189" t="s">
        <v>1752</v>
      </c>
      <c r="ZG2" s="189" t="s">
        <v>1752</v>
      </c>
      <c r="ZH2" s="189" t="s">
        <v>1752</v>
      </c>
      <c r="ZI2" s="189" t="s">
        <v>1752</v>
      </c>
      <c r="ZJ2" s="189" t="s">
        <v>1752</v>
      </c>
      <c r="ZK2" s="189" t="s">
        <v>1752</v>
      </c>
      <c r="ZL2" s="189" t="s">
        <v>1752</v>
      </c>
      <c r="ZM2" s="189" t="s">
        <v>1752</v>
      </c>
      <c r="ZN2" s="189" t="s">
        <v>1752</v>
      </c>
      <c r="ZO2" s="189" t="s">
        <v>1752</v>
      </c>
      <c r="ZP2" s="189" t="s">
        <v>1752</v>
      </c>
      <c r="ZQ2" s="189" t="s">
        <v>1752</v>
      </c>
      <c r="ZR2" s="189" t="s">
        <v>1752</v>
      </c>
      <c r="ZS2" s="189" t="s">
        <v>1752</v>
      </c>
      <c r="ZT2" s="189" t="s">
        <v>1752</v>
      </c>
      <c r="ZU2" s="189" t="s">
        <v>1752</v>
      </c>
      <c r="ZV2" s="189" t="s">
        <v>1752</v>
      </c>
      <c r="ZW2" s="189" t="s">
        <v>1752</v>
      </c>
      <c r="ZX2" s="189" t="s">
        <v>1752</v>
      </c>
      <c r="ZY2" s="189" t="s">
        <v>1752</v>
      </c>
      <c r="ZZ2" s="189" t="s">
        <v>1752</v>
      </c>
      <c r="AAA2" s="189" t="s">
        <v>1752</v>
      </c>
      <c r="AAB2" s="189" t="s">
        <v>1752</v>
      </c>
      <c r="AAC2" s="189" t="s">
        <v>1752</v>
      </c>
      <c r="AAD2" s="189" t="s">
        <v>1752</v>
      </c>
      <c r="AAE2" s="189" t="s">
        <v>1752</v>
      </c>
      <c r="AAF2" s="189" t="s">
        <v>1752</v>
      </c>
      <c r="AAG2" s="189" t="s">
        <v>1752</v>
      </c>
      <c r="AAH2" s="189" t="s">
        <v>1752</v>
      </c>
      <c r="AAI2" s="189" t="s">
        <v>1752</v>
      </c>
      <c r="AAJ2" s="189" t="s">
        <v>1752</v>
      </c>
      <c r="AAK2" s="189" t="s">
        <v>1752</v>
      </c>
      <c r="AAL2" s="189" t="s">
        <v>1752</v>
      </c>
      <c r="AAM2" s="189" t="s">
        <v>1752</v>
      </c>
      <c r="AAN2" s="189" t="s">
        <v>1752</v>
      </c>
      <c r="AAO2" s="189" t="s">
        <v>1752</v>
      </c>
      <c r="AAP2" s="189" t="s">
        <v>1752</v>
      </c>
      <c r="AAQ2" s="189" t="s">
        <v>1752</v>
      </c>
      <c r="AAR2" s="189" t="s">
        <v>1752</v>
      </c>
      <c r="AAS2" s="189" t="s">
        <v>1752</v>
      </c>
      <c r="AAT2" s="189" t="s">
        <v>1752</v>
      </c>
      <c r="AAU2" s="189" t="s">
        <v>1752</v>
      </c>
      <c r="AAV2" s="189" t="s">
        <v>1752</v>
      </c>
      <c r="AAW2" s="189" t="s">
        <v>1752</v>
      </c>
      <c r="AAX2" s="189" t="s">
        <v>1752</v>
      </c>
      <c r="AAY2" s="189" t="s">
        <v>1752</v>
      </c>
      <c r="AAZ2" s="189" t="s">
        <v>1752</v>
      </c>
      <c r="ABA2" s="189" t="s">
        <v>1752</v>
      </c>
      <c r="ABB2" s="189" t="s">
        <v>1752</v>
      </c>
      <c r="ABC2" s="189" t="s">
        <v>1752</v>
      </c>
      <c r="ABD2" s="189" t="s">
        <v>1752</v>
      </c>
      <c r="ABE2" s="189" t="s">
        <v>1752</v>
      </c>
      <c r="ABF2" s="189" t="s">
        <v>1752</v>
      </c>
      <c r="ABG2" s="189" t="s">
        <v>1752</v>
      </c>
      <c r="ABH2" s="189" t="s">
        <v>1752</v>
      </c>
      <c r="ABI2" s="189" t="s">
        <v>1752</v>
      </c>
      <c r="ABJ2" s="189" t="s">
        <v>1752</v>
      </c>
      <c r="ABK2" s="189" t="s">
        <v>1752</v>
      </c>
      <c r="ABL2" s="189" t="s">
        <v>1752</v>
      </c>
      <c r="ABM2" s="189" t="s">
        <v>1752</v>
      </c>
      <c r="ABN2" s="189" t="s">
        <v>1752</v>
      </c>
      <c r="ABO2" s="189" t="s">
        <v>1752</v>
      </c>
      <c r="ABP2" s="189" t="s">
        <v>1752</v>
      </c>
      <c r="ABQ2" s="189" t="s">
        <v>1752</v>
      </c>
      <c r="ABR2" s="189" t="s">
        <v>1752</v>
      </c>
      <c r="ABS2" s="189" t="s">
        <v>1752</v>
      </c>
      <c r="ABT2" s="189" t="s">
        <v>1752</v>
      </c>
      <c r="ABU2" s="189" t="s">
        <v>1752</v>
      </c>
      <c r="ABV2" s="189" t="s">
        <v>1752</v>
      </c>
      <c r="ABW2" s="189" t="s">
        <v>1752</v>
      </c>
      <c r="ABX2" s="189" t="s">
        <v>1752</v>
      </c>
      <c r="ABY2" s="189" t="s">
        <v>1752</v>
      </c>
      <c r="ABZ2" s="189" t="s">
        <v>1752</v>
      </c>
      <c r="ACA2" s="189" t="s">
        <v>1752</v>
      </c>
      <c r="ACB2" s="189" t="s">
        <v>1752</v>
      </c>
      <c r="ACC2" s="189" t="s">
        <v>1752</v>
      </c>
      <c r="ACD2" s="189" t="s">
        <v>1752</v>
      </c>
      <c r="ACE2" s="189" t="s">
        <v>1752</v>
      </c>
      <c r="ACF2" s="189" t="s">
        <v>1752</v>
      </c>
      <c r="ACG2" s="189" t="s">
        <v>1752</v>
      </c>
      <c r="ACH2" s="189" t="s">
        <v>1752</v>
      </c>
      <c r="ACI2" s="189" t="s">
        <v>1752</v>
      </c>
      <c r="ACJ2" s="189" t="s">
        <v>1752</v>
      </c>
      <c r="ACK2" s="189" t="s">
        <v>1752</v>
      </c>
      <c r="ACL2" s="189" t="s">
        <v>1752</v>
      </c>
      <c r="ACM2" s="189" t="s">
        <v>1752</v>
      </c>
      <c r="ACN2" s="189" t="s">
        <v>1752</v>
      </c>
      <c r="ACO2" s="189" t="s">
        <v>1752</v>
      </c>
      <c r="ACP2" s="189" t="s">
        <v>1752</v>
      </c>
      <c r="ACQ2" s="189" t="s">
        <v>1752</v>
      </c>
      <c r="ACR2" s="189" t="s">
        <v>1752</v>
      </c>
      <c r="ACS2" s="189" t="s">
        <v>1752</v>
      </c>
      <c r="ACT2" s="189" t="s">
        <v>1752</v>
      </c>
      <c r="ACU2" s="189" t="s">
        <v>1752</v>
      </c>
      <c r="ACV2" s="189" t="s">
        <v>1752</v>
      </c>
      <c r="ACW2" s="189" t="s">
        <v>1752</v>
      </c>
      <c r="ACX2" s="189" t="s">
        <v>1752</v>
      </c>
      <c r="ACY2" s="189" t="s">
        <v>1752</v>
      </c>
      <c r="ACZ2" s="189" t="s">
        <v>1752</v>
      </c>
      <c r="ADA2" s="186" t="str">
        <f>届出書!M1</f>
        <v>202501Ⅰ専用</v>
      </c>
      <c r="ADB2" s="186" t="b">
        <f>別添!AG6</f>
        <v>0</v>
      </c>
      <c r="ADC2" s="315">
        <f>別添!Y38</f>
        <v>0</v>
      </c>
      <c r="ADD2" s="315">
        <f>別添!Y53</f>
        <v>0</v>
      </c>
      <c r="ADE2" s="315">
        <f>別添!Y54</f>
        <v>0</v>
      </c>
      <c r="ADF2" s="315">
        <f>別添!Y55</f>
        <v>0</v>
      </c>
    </row>
  </sheetData>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dimension ref="A1:K170"/>
  <sheetViews>
    <sheetView showGridLines="0" workbookViewId="0"/>
  </sheetViews>
  <sheetFormatPr defaultRowHeight="13.5"/>
  <cols>
    <col min="1" max="2" width="9" style="30"/>
    <col min="3" max="3" width="31.625" style="30" customWidth="1"/>
    <col min="4" max="16384" width="9" style="30"/>
  </cols>
  <sheetData>
    <row r="1" spans="1:11">
      <c r="A1" s="34"/>
      <c r="B1" s="34"/>
    </row>
    <row r="2" spans="1:11">
      <c r="A2" s="735" t="s">
        <v>1234</v>
      </c>
      <c r="B2" s="735"/>
      <c r="C2" s="735" t="s">
        <v>1235</v>
      </c>
      <c r="D2" s="735" t="s">
        <v>1236</v>
      </c>
    </row>
    <row r="3" spans="1:11">
      <c r="A3" s="33" t="s">
        <v>1237</v>
      </c>
      <c r="B3" s="33" t="s">
        <v>1238</v>
      </c>
      <c r="C3" s="735"/>
      <c r="D3" s="735"/>
      <c r="I3" s="30" t="s">
        <v>1239</v>
      </c>
      <c r="J3" s="30" t="s">
        <v>1240</v>
      </c>
    </row>
    <row r="4" spans="1:11">
      <c r="B4" s="30">
        <v>1.5</v>
      </c>
      <c r="C4" s="30" t="s">
        <v>1241</v>
      </c>
      <c r="D4" s="30">
        <v>1</v>
      </c>
      <c r="F4" s="30" t="e">
        <f>#REF!-A4</f>
        <v>#REF!</v>
      </c>
      <c r="G4" s="30" t="e">
        <f>#REF!-B4</f>
        <v>#REF!</v>
      </c>
      <c r="H4" s="30" t="e">
        <f>F4*G4</f>
        <v>#REF!</v>
      </c>
      <c r="I4" s="30" t="e">
        <f>IF(#REF!=B4,"",IF(H4&lt;=0,"該当",""))</f>
        <v>#REF!</v>
      </c>
      <c r="J4" s="30" t="e">
        <f>IF(B4&gt;#REF!,"該当","")</f>
        <v>#REF!</v>
      </c>
      <c r="K4" s="30" t="s">
        <v>1241</v>
      </c>
    </row>
    <row r="5" spans="1:11">
      <c r="A5" s="30">
        <v>1.5</v>
      </c>
      <c r="B5" s="30">
        <v>2.5</v>
      </c>
      <c r="C5" s="30" t="s">
        <v>1242</v>
      </c>
      <c r="D5" s="30">
        <v>2</v>
      </c>
      <c r="F5" s="30" t="e">
        <f>#REF!-A5</f>
        <v>#REF!</v>
      </c>
      <c r="G5" s="30" t="e">
        <f>#REF!-B5</f>
        <v>#REF!</v>
      </c>
      <c r="H5" s="30" t="e">
        <f t="shared" ref="H5:H35" si="0">F5*G5</f>
        <v>#REF!</v>
      </c>
      <c r="I5" s="30" t="e">
        <f>IF(#REF!=B5,"",IF(H5&lt;=0,"該当",""))</f>
        <v>#REF!</v>
      </c>
      <c r="J5" s="30" t="e">
        <f>IF(AND(A5&lt;=#REF!,#REF!&lt;'リスト（入院）'!B5),"該当","")</f>
        <v>#REF!</v>
      </c>
      <c r="K5" s="30" t="s">
        <v>1242</v>
      </c>
    </row>
    <row r="6" spans="1:11">
      <c r="A6" s="30">
        <v>2.5</v>
      </c>
      <c r="B6" s="30">
        <v>3.5</v>
      </c>
      <c r="C6" s="30" t="s">
        <v>1243</v>
      </c>
      <c r="D6" s="30">
        <v>3</v>
      </c>
      <c r="F6" s="30" t="e">
        <f>#REF!-A6</f>
        <v>#REF!</v>
      </c>
      <c r="G6" s="30" t="e">
        <f>#REF!-B6</f>
        <v>#REF!</v>
      </c>
      <c r="H6" s="30" t="e">
        <f t="shared" si="0"/>
        <v>#REF!</v>
      </c>
      <c r="I6" s="30" t="e">
        <f>IF(#REF!=B6,"",IF(H6&lt;=0,"該当",""))</f>
        <v>#REF!</v>
      </c>
      <c r="J6" s="30" t="e">
        <f>IF(AND(A6&lt;=#REF!,#REF!&lt;'リスト（入院）'!B6),"該当","")</f>
        <v>#REF!</v>
      </c>
      <c r="K6" s="30" t="s">
        <v>1243</v>
      </c>
    </row>
    <row r="7" spans="1:11">
      <c r="A7" s="30">
        <v>3.5</v>
      </c>
      <c r="B7" s="30">
        <v>4.5</v>
      </c>
      <c r="C7" s="30" t="s">
        <v>1244</v>
      </c>
      <c r="D7" s="30">
        <v>4</v>
      </c>
      <c r="F7" s="30" t="e">
        <f>#REF!-A7</f>
        <v>#REF!</v>
      </c>
      <c r="G7" s="30" t="e">
        <f>#REF!-B7</f>
        <v>#REF!</v>
      </c>
      <c r="H7" s="30" t="e">
        <f t="shared" si="0"/>
        <v>#REF!</v>
      </c>
      <c r="I7" s="30" t="e">
        <f>IF(#REF!=B7,"",IF(H7&lt;=0,"該当",""))</f>
        <v>#REF!</v>
      </c>
      <c r="J7" s="30" t="e">
        <f>IF(AND(A7&lt;=#REF!,#REF!&lt;'リスト（入院）'!B7),"該当","")</f>
        <v>#REF!</v>
      </c>
      <c r="K7" s="30" t="s">
        <v>1244</v>
      </c>
    </row>
    <row r="8" spans="1:11">
      <c r="A8" s="30">
        <v>4.5</v>
      </c>
      <c r="B8" s="30">
        <v>5.5</v>
      </c>
      <c r="C8" s="30" t="s">
        <v>1245</v>
      </c>
      <c r="D8" s="30">
        <v>5</v>
      </c>
      <c r="F8" s="30" t="e">
        <f>#REF!-A8</f>
        <v>#REF!</v>
      </c>
      <c r="G8" s="30" t="e">
        <f>#REF!-B8</f>
        <v>#REF!</v>
      </c>
      <c r="H8" s="30" t="e">
        <f t="shared" si="0"/>
        <v>#REF!</v>
      </c>
      <c r="I8" s="30" t="e">
        <f>IF(#REF!=B8,"",IF(H8&lt;=0,"該当",""))</f>
        <v>#REF!</v>
      </c>
      <c r="J8" s="30" t="e">
        <f>IF(AND(A8&lt;=#REF!,#REF!&lt;'リスト（入院）'!B8),"該当","")</f>
        <v>#REF!</v>
      </c>
      <c r="K8" s="30" t="s">
        <v>1245</v>
      </c>
    </row>
    <row r="9" spans="1:11">
      <c r="A9" s="30">
        <v>5.5</v>
      </c>
      <c r="B9" s="30">
        <v>6.5</v>
      </c>
      <c r="C9" s="30" t="s">
        <v>1246</v>
      </c>
      <c r="D9" s="30">
        <v>6</v>
      </c>
      <c r="F9" s="30" t="e">
        <f>#REF!-A9</f>
        <v>#REF!</v>
      </c>
      <c r="G9" s="30" t="e">
        <f>#REF!-B9</f>
        <v>#REF!</v>
      </c>
      <c r="H9" s="30" t="e">
        <f t="shared" si="0"/>
        <v>#REF!</v>
      </c>
      <c r="I9" s="30" t="e">
        <f>IF(#REF!=B9,"",IF(H9&lt;=0,"該当",""))</f>
        <v>#REF!</v>
      </c>
      <c r="J9" s="30" t="e">
        <f>IF(AND(A9&lt;=#REF!,#REF!&lt;'リスト（入院）'!B9),"該当","")</f>
        <v>#REF!</v>
      </c>
      <c r="K9" s="30" t="s">
        <v>1246</v>
      </c>
    </row>
    <row r="10" spans="1:11">
      <c r="A10" s="30">
        <v>6.5</v>
      </c>
      <c r="B10" s="30">
        <v>7.5</v>
      </c>
      <c r="C10" s="30" t="s">
        <v>1247</v>
      </c>
      <c r="D10" s="30">
        <v>7</v>
      </c>
      <c r="F10" s="30" t="e">
        <f>#REF!-A10</f>
        <v>#REF!</v>
      </c>
      <c r="G10" s="30" t="e">
        <f>#REF!-B10</f>
        <v>#REF!</v>
      </c>
      <c r="H10" s="30" t="e">
        <f t="shared" si="0"/>
        <v>#REF!</v>
      </c>
      <c r="I10" s="30" t="e">
        <f>IF(#REF!=B10,"",IF(H10&lt;=0,"該当",""))</f>
        <v>#REF!</v>
      </c>
      <c r="J10" s="30" t="e">
        <f>IF(AND(A10&lt;=#REF!,#REF!&lt;'リスト（入院）'!B10),"該当","")</f>
        <v>#REF!</v>
      </c>
      <c r="K10" s="30" t="s">
        <v>1247</v>
      </c>
    </row>
    <row r="11" spans="1:11">
      <c r="A11" s="30">
        <v>7.5</v>
      </c>
      <c r="B11" s="30">
        <v>8.5</v>
      </c>
      <c r="C11" s="30" t="s">
        <v>1248</v>
      </c>
      <c r="D11" s="30">
        <v>8</v>
      </c>
      <c r="F11" s="30" t="e">
        <f>#REF!-A11</f>
        <v>#REF!</v>
      </c>
      <c r="G11" s="30" t="e">
        <f>#REF!-B11</f>
        <v>#REF!</v>
      </c>
      <c r="H11" s="30" t="e">
        <f t="shared" si="0"/>
        <v>#REF!</v>
      </c>
      <c r="I11" s="30" t="e">
        <f>IF(#REF!=B11,"",IF(H11&lt;=0,"該当",""))</f>
        <v>#REF!</v>
      </c>
      <c r="J11" s="30" t="e">
        <f>IF(AND(A11&lt;=#REF!,#REF!&lt;'リスト（入院）'!B11),"該当","")</f>
        <v>#REF!</v>
      </c>
      <c r="K11" s="30" t="s">
        <v>1248</v>
      </c>
    </row>
    <row r="12" spans="1:11">
      <c r="A12" s="30">
        <v>8.5</v>
      </c>
      <c r="B12" s="30">
        <v>9.5</v>
      </c>
      <c r="C12" s="30" t="s">
        <v>1249</v>
      </c>
      <c r="D12" s="30">
        <v>9</v>
      </c>
      <c r="F12" s="30" t="e">
        <f>#REF!-A12</f>
        <v>#REF!</v>
      </c>
      <c r="G12" s="30" t="e">
        <f>#REF!-B12</f>
        <v>#REF!</v>
      </c>
      <c r="H12" s="30" t="e">
        <f t="shared" si="0"/>
        <v>#REF!</v>
      </c>
      <c r="I12" s="30" t="e">
        <f>IF(#REF!=B12,"",IF(H12&lt;=0,"該当",""))</f>
        <v>#REF!</v>
      </c>
      <c r="J12" s="30" t="e">
        <f>IF(AND(A12&lt;=#REF!,#REF!&lt;'リスト（入院）'!B12),"該当","")</f>
        <v>#REF!</v>
      </c>
      <c r="K12" s="30" t="s">
        <v>1249</v>
      </c>
    </row>
    <row r="13" spans="1:11">
      <c r="A13" s="30">
        <v>9.5</v>
      </c>
      <c r="B13" s="30">
        <v>10.5</v>
      </c>
      <c r="C13" s="30" t="s">
        <v>1250</v>
      </c>
      <c r="D13" s="30">
        <v>10</v>
      </c>
      <c r="F13" s="30" t="e">
        <f>#REF!-A13</f>
        <v>#REF!</v>
      </c>
      <c r="G13" s="30" t="e">
        <f>#REF!-B13</f>
        <v>#REF!</v>
      </c>
      <c r="H13" s="30" t="e">
        <f t="shared" si="0"/>
        <v>#REF!</v>
      </c>
      <c r="I13" s="30" t="e">
        <f>IF(#REF!=B13,"",IF(H13&lt;=0,"該当",""))</f>
        <v>#REF!</v>
      </c>
      <c r="J13" s="30" t="e">
        <f>IF(AND(A13&lt;=#REF!,#REF!&lt;'リスト（入院）'!B13),"該当","")</f>
        <v>#REF!</v>
      </c>
      <c r="K13" s="30" t="s">
        <v>1250</v>
      </c>
    </row>
    <row r="14" spans="1:11">
      <c r="A14" s="30">
        <v>10.5</v>
      </c>
      <c r="B14" s="30">
        <v>11.5</v>
      </c>
      <c r="C14" s="30" t="s">
        <v>1251</v>
      </c>
      <c r="D14" s="30">
        <v>11</v>
      </c>
      <c r="F14" s="30" t="e">
        <f>#REF!-A14</f>
        <v>#REF!</v>
      </c>
      <c r="G14" s="30" t="e">
        <f>#REF!-B14</f>
        <v>#REF!</v>
      </c>
      <c r="H14" s="30" t="e">
        <f t="shared" si="0"/>
        <v>#REF!</v>
      </c>
      <c r="I14" s="30" t="e">
        <f>IF(#REF!=B14,"",IF(H14&lt;=0,"該当",""))</f>
        <v>#REF!</v>
      </c>
      <c r="J14" s="30" t="e">
        <f>IF(AND(A14&lt;=#REF!,#REF!&lt;'リスト（入院）'!B14),"該当","")</f>
        <v>#REF!</v>
      </c>
      <c r="K14" s="30" t="s">
        <v>1251</v>
      </c>
    </row>
    <row r="15" spans="1:11">
      <c r="A15" s="30">
        <v>11.5</v>
      </c>
      <c r="B15" s="30">
        <v>12.5</v>
      </c>
      <c r="C15" s="30" t="s">
        <v>1252</v>
      </c>
      <c r="D15" s="30">
        <v>12</v>
      </c>
      <c r="F15" s="30" t="e">
        <f>#REF!-A15</f>
        <v>#REF!</v>
      </c>
      <c r="G15" s="30" t="e">
        <f>#REF!-B15</f>
        <v>#REF!</v>
      </c>
      <c r="H15" s="30" t="e">
        <f t="shared" si="0"/>
        <v>#REF!</v>
      </c>
      <c r="I15" s="30" t="e">
        <f>IF(#REF!=B15,"",IF(H15&lt;=0,"該当",""))</f>
        <v>#REF!</v>
      </c>
      <c r="J15" s="30" t="e">
        <f>IF(AND(A15&lt;=#REF!,#REF!&lt;'リスト（入院）'!B15),"該当","")</f>
        <v>#REF!</v>
      </c>
      <c r="K15" s="30" t="s">
        <v>1252</v>
      </c>
    </row>
    <row r="16" spans="1:11">
      <c r="A16" s="30">
        <v>12.5</v>
      </c>
      <c r="B16" s="30">
        <v>13.5</v>
      </c>
      <c r="C16" s="30" t="s">
        <v>1253</v>
      </c>
      <c r="D16" s="30">
        <v>13</v>
      </c>
      <c r="F16" s="30" t="e">
        <f>#REF!-A16</f>
        <v>#REF!</v>
      </c>
      <c r="G16" s="30" t="e">
        <f>#REF!-B16</f>
        <v>#REF!</v>
      </c>
      <c r="H16" s="30" t="e">
        <f t="shared" si="0"/>
        <v>#REF!</v>
      </c>
      <c r="I16" s="30" t="e">
        <f>IF(#REF!=B16,"",IF(H16&lt;=0,"該当",""))</f>
        <v>#REF!</v>
      </c>
      <c r="J16" s="30" t="e">
        <f>IF(AND(A16&lt;=#REF!,#REF!&lt;'リスト（入院）'!B16),"該当","")</f>
        <v>#REF!</v>
      </c>
      <c r="K16" s="30" t="s">
        <v>1253</v>
      </c>
    </row>
    <row r="17" spans="1:11">
      <c r="A17" s="30">
        <v>13.5</v>
      </c>
      <c r="B17" s="30">
        <v>14.5</v>
      </c>
      <c r="C17" s="30" t="s">
        <v>1254</v>
      </c>
      <c r="D17" s="30">
        <v>14</v>
      </c>
      <c r="F17" s="30" t="e">
        <f>#REF!-A17</f>
        <v>#REF!</v>
      </c>
      <c r="G17" s="30" t="e">
        <f>#REF!-B17</f>
        <v>#REF!</v>
      </c>
      <c r="H17" s="30" t="e">
        <f t="shared" si="0"/>
        <v>#REF!</v>
      </c>
      <c r="I17" s="30" t="e">
        <f>IF(#REF!=B17,"",IF(H17&lt;=0,"該当",""))</f>
        <v>#REF!</v>
      </c>
      <c r="J17" s="30" t="e">
        <f>IF(AND(A17&lt;=#REF!,#REF!&lt;'リスト（入院）'!B17),"該当","")</f>
        <v>#REF!</v>
      </c>
      <c r="K17" s="30" t="s">
        <v>1254</v>
      </c>
    </row>
    <row r="18" spans="1:11">
      <c r="A18" s="30">
        <v>14.5</v>
      </c>
      <c r="B18" s="30">
        <v>15.5</v>
      </c>
      <c r="C18" s="30" t="s">
        <v>1255</v>
      </c>
      <c r="D18" s="30">
        <v>15</v>
      </c>
      <c r="F18" s="30" t="e">
        <f>#REF!-A18</f>
        <v>#REF!</v>
      </c>
      <c r="G18" s="30" t="e">
        <f>#REF!-B18</f>
        <v>#REF!</v>
      </c>
      <c r="H18" s="30" t="e">
        <f t="shared" si="0"/>
        <v>#REF!</v>
      </c>
      <c r="I18" s="30" t="e">
        <f>IF(#REF!=B18,"",IF(H18&lt;=0,"該当",""))</f>
        <v>#REF!</v>
      </c>
      <c r="J18" s="30" t="e">
        <f>IF(AND(A18&lt;=#REF!,#REF!&lt;'リスト（入院）'!B18),"該当","")</f>
        <v>#REF!</v>
      </c>
      <c r="K18" s="30" t="s">
        <v>1255</v>
      </c>
    </row>
    <row r="19" spans="1:11">
      <c r="A19" s="30">
        <v>15.5</v>
      </c>
      <c r="B19" s="30">
        <v>16.5</v>
      </c>
      <c r="C19" s="30" t="s">
        <v>1256</v>
      </c>
      <c r="D19" s="30">
        <v>16</v>
      </c>
      <c r="F19" s="30" t="e">
        <f>#REF!-A19</f>
        <v>#REF!</v>
      </c>
      <c r="G19" s="30" t="e">
        <f>#REF!-B19</f>
        <v>#REF!</v>
      </c>
      <c r="H19" s="30" t="e">
        <f t="shared" si="0"/>
        <v>#REF!</v>
      </c>
      <c r="I19" s="30" t="e">
        <f>IF(#REF!=B19,"",IF(H19&lt;=0,"該当",""))</f>
        <v>#REF!</v>
      </c>
      <c r="J19" s="30" t="e">
        <f>IF(AND(A19&lt;=#REF!,#REF!&lt;'リスト（入院）'!B19),"該当","")</f>
        <v>#REF!</v>
      </c>
      <c r="K19" s="30" t="s">
        <v>1256</v>
      </c>
    </row>
    <row r="20" spans="1:11">
      <c r="A20" s="30">
        <v>16.5</v>
      </c>
      <c r="B20" s="30">
        <v>17.5</v>
      </c>
      <c r="C20" s="30" t="s">
        <v>1257</v>
      </c>
      <c r="D20" s="30">
        <v>17</v>
      </c>
      <c r="F20" s="30" t="e">
        <f>#REF!-A20</f>
        <v>#REF!</v>
      </c>
      <c r="G20" s="30" t="e">
        <f>#REF!-B20</f>
        <v>#REF!</v>
      </c>
      <c r="H20" s="30" t="e">
        <f t="shared" si="0"/>
        <v>#REF!</v>
      </c>
      <c r="I20" s="30" t="e">
        <f>IF(#REF!=B20,"",IF(H20&lt;=0,"該当",""))</f>
        <v>#REF!</v>
      </c>
      <c r="J20" s="30" t="e">
        <f>IF(AND(A20&lt;=#REF!,#REF!&lt;'リスト（入院）'!B20),"該当","")</f>
        <v>#REF!</v>
      </c>
      <c r="K20" s="30" t="s">
        <v>1257</v>
      </c>
    </row>
    <row r="21" spans="1:11">
      <c r="A21" s="30">
        <v>17.5</v>
      </c>
      <c r="B21" s="30">
        <v>18.5</v>
      </c>
      <c r="C21" s="30" t="s">
        <v>1258</v>
      </c>
      <c r="D21" s="30">
        <v>18</v>
      </c>
      <c r="F21" s="30" t="e">
        <f>#REF!-A21</f>
        <v>#REF!</v>
      </c>
      <c r="G21" s="30" t="e">
        <f>#REF!-B21</f>
        <v>#REF!</v>
      </c>
      <c r="H21" s="30" t="e">
        <f t="shared" si="0"/>
        <v>#REF!</v>
      </c>
      <c r="I21" s="30" t="e">
        <f>IF(#REF!=B21,"",IF(H21&lt;=0,"該当",""))</f>
        <v>#REF!</v>
      </c>
      <c r="J21" s="30" t="e">
        <f>IF(AND(A21&lt;=#REF!,#REF!&lt;'リスト（入院）'!B21),"該当","")</f>
        <v>#REF!</v>
      </c>
      <c r="K21" s="30" t="s">
        <v>1258</v>
      </c>
    </row>
    <row r="22" spans="1:11">
      <c r="A22" s="30">
        <v>18.5</v>
      </c>
      <c r="B22" s="30">
        <v>19.5</v>
      </c>
      <c r="C22" s="30" t="s">
        <v>1259</v>
      </c>
      <c r="D22" s="30">
        <v>19</v>
      </c>
      <c r="F22" s="30" t="e">
        <f>#REF!-A22</f>
        <v>#REF!</v>
      </c>
      <c r="G22" s="30" t="e">
        <f>#REF!-B22</f>
        <v>#REF!</v>
      </c>
      <c r="H22" s="30" t="e">
        <f t="shared" si="0"/>
        <v>#REF!</v>
      </c>
      <c r="I22" s="30" t="e">
        <f>IF(#REF!=B22,"",IF(H22&lt;=0,"該当",""))</f>
        <v>#REF!</v>
      </c>
      <c r="J22" s="30" t="e">
        <f>IF(AND(A22&lt;=#REF!,#REF!&lt;'リスト（入院）'!B22),"該当","")</f>
        <v>#REF!</v>
      </c>
      <c r="K22" s="30" t="s">
        <v>1259</v>
      </c>
    </row>
    <row r="23" spans="1:11">
      <c r="A23" s="30">
        <v>19.5</v>
      </c>
      <c r="B23" s="30">
        <v>20.5</v>
      </c>
      <c r="C23" s="30" t="s">
        <v>1260</v>
      </c>
      <c r="D23" s="30">
        <v>20</v>
      </c>
      <c r="F23" s="30" t="e">
        <f>#REF!-A23</f>
        <v>#REF!</v>
      </c>
      <c r="G23" s="30" t="e">
        <f>#REF!-B23</f>
        <v>#REF!</v>
      </c>
      <c r="H23" s="30" t="e">
        <f t="shared" si="0"/>
        <v>#REF!</v>
      </c>
      <c r="I23" s="30" t="e">
        <f>IF(#REF!=B23,"",IF(H23&lt;=0,"該当",""))</f>
        <v>#REF!</v>
      </c>
      <c r="J23" s="30" t="e">
        <f>IF(AND(A23&lt;=#REF!,#REF!&lt;'リスト（入院）'!B23),"該当","")</f>
        <v>#REF!</v>
      </c>
      <c r="K23" s="30" t="s">
        <v>1260</v>
      </c>
    </row>
    <row r="24" spans="1:11">
      <c r="A24" s="30">
        <v>20.5</v>
      </c>
      <c r="B24" s="30">
        <v>21.5</v>
      </c>
      <c r="C24" s="30" t="s">
        <v>1261</v>
      </c>
      <c r="D24" s="30">
        <v>21</v>
      </c>
      <c r="F24" s="30" t="e">
        <f>#REF!-A24</f>
        <v>#REF!</v>
      </c>
      <c r="G24" s="30" t="e">
        <f>#REF!-B24</f>
        <v>#REF!</v>
      </c>
      <c r="H24" s="30" t="e">
        <f t="shared" si="0"/>
        <v>#REF!</v>
      </c>
      <c r="I24" s="30" t="e">
        <f>IF(#REF!=B24,"",IF(H24&lt;=0,"該当",""))</f>
        <v>#REF!</v>
      </c>
      <c r="J24" s="30" t="e">
        <f>IF(AND(A24&lt;=#REF!,#REF!&lt;'リスト（入院）'!B24),"該当","")</f>
        <v>#REF!</v>
      </c>
      <c r="K24" s="30" t="s">
        <v>1261</v>
      </c>
    </row>
    <row r="25" spans="1:11">
      <c r="A25" s="30">
        <v>21.5</v>
      </c>
      <c r="B25" s="30">
        <v>22.5</v>
      </c>
      <c r="C25" s="30" t="s">
        <v>1262</v>
      </c>
      <c r="D25" s="30">
        <v>22</v>
      </c>
      <c r="F25" s="30" t="e">
        <f>#REF!-A25</f>
        <v>#REF!</v>
      </c>
      <c r="G25" s="30" t="e">
        <f>#REF!-B25</f>
        <v>#REF!</v>
      </c>
      <c r="H25" s="30" t="e">
        <f t="shared" si="0"/>
        <v>#REF!</v>
      </c>
      <c r="I25" s="30" t="e">
        <f>IF(#REF!=B25,"",IF(H25&lt;=0,"該当",""))</f>
        <v>#REF!</v>
      </c>
      <c r="J25" s="30" t="e">
        <f>IF(AND(A25&lt;=#REF!,#REF!&lt;'リスト（入院）'!B25),"該当","")</f>
        <v>#REF!</v>
      </c>
      <c r="K25" s="30" t="s">
        <v>1262</v>
      </c>
    </row>
    <row r="26" spans="1:11">
      <c r="A26" s="30">
        <v>22.5</v>
      </c>
      <c r="B26" s="30">
        <v>23.5</v>
      </c>
      <c r="C26" s="30" t="s">
        <v>1263</v>
      </c>
      <c r="D26" s="30">
        <v>23</v>
      </c>
      <c r="F26" s="30" t="e">
        <f>#REF!-A26</f>
        <v>#REF!</v>
      </c>
      <c r="G26" s="30" t="e">
        <f>#REF!-B26</f>
        <v>#REF!</v>
      </c>
      <c r="H26" s="30" t="e">
        <f t="shared" si="0"/>
        <v>#REF!</v>
      </c>
      <c r="I26" s="30" t="e">
        <f>IF(#REF!=B26,"",IF(H26&lt;=0,"該当",""))</f>
        <v>#REF!</v>
      </c>
      <c r="J26" s="30" t="e">
        <f>IF(AND(A26&lt;=#REF!,#REF!&lt;'リスト（入院）'!B26),"該当","")</f>
        <v>#REF!</v>
      </c>
      <c r="K26" s="30" t="s">
        <v>1263</v>
      </c>
    </row>
    <row r="27" spans="1:11">
      <c r="A27" s="30">
        <v>23.5</v>
      </c>
      <c r="B27" s="30">
        <v>24.5</v>
      </c>
      <c r="C27" s="30" t="s">
        <v>1264</v>
      </c>
      <c r="D27" s="30">
        <v>24</v>
      </c>
      <c r="F27" s="30" t="e">
        <f>#REF!-A27</f>
        <v>#REF!</v>
      </c>
      <c r="G27" s="30" t="e">
        <f>#REF!-B27</f>
        <v>#REF!</v>
      </c>
      <c r="H27" s="30" t="e">
        <f t="shared" si="0"/>
        <v>#REF!</v>
      </c>
      <c r="I27" s="30" t="e">
        <f>IF(#REF!=B27,"",IF(H27&lt;=0,"該当",""))</f>
        <v>#REF!</v>
      </c>
      <c r="J27" s="30" t="e">
        <f>IF(AND(A27&lt;=#REF!,#REF!&lt;'リスト（入院）'!B27),"該当","")</f>
        <v>#REF!</v>
      </c>
      <c r="K27" s="30" t="s">
        <v>1264</v>
      </c>
    </row>
    <row r="28" spans="1:11">
      <c r="A28" s="30">
        <v>24.5</v>
      </c>
      <c r="B28" s="30">
        <v>25.5</v>
      </c>
      <c r="C28" s="30" t="s">
        <v>1265</v>
      </c>
      <c r="D28" s="30">
        <v>25</v>
      </c>
      <c r="F28" s="30" t="e">
        <f>#REF!-A28</f>
        <v>#REF!</v>
      </c>
      <c r="G28" s="30" t="e">
        <f>#REF!-B28</f>
        <v>#REF!</v>
      </c>
      <c r="H28" s="30" t="e">
        <f t="shared" si="0"/>
        <v>#REF!</v>
      </c>
      <c r="I28" s="30" t="e">
        <f>IF(#REF!=B28,"",IF(H28&lt;=0,"該当",""))</f>
        <v>#REF!</v>
      </c>
      <c r="J28" s="30" t="e">
        <f>IF(AND(A28&lt;=#REF!,#REF!&lt;'リスト（入院）'!B28),"該当","")</f>
        <v>#REF!</v>
      </c>
      <c r="K28" s="30" t="s">
        <v>1265</v>
      </c>
    </row>
    <row r="29" spans="1:11">
      <c r="A29" s="30">
        <v>25.5</v>
      </c>
      <c r="B29" s="30">
        <v>26.5</v>
      </c>
      <c r="C29" s="30" t="s">
        <v>1266</v>
      </c>
      <c r="D29" s="30">
        <v>26</v>
      </c>
      <c r="F29" s="30" t="e">
        <f>#REF!-A29</f>
        <v>#REF!</v>
      </c>
      <c r="G29" s="30" t="e">
        <f>#REF!-B29</f>
        <v>#REF!</v>
      </c>
      <c r="H29" s="30" t="e">
        <f t="shared" si="0"/>
        <v>#REF!</v>
      </c>
      <c r="I29" s="30" t="e">
        <f>IF(#REF!=B29,"",IF(H29&lt;=0,"該当",""))</f>
        <v>#REF!</v>
      </c>
      <c r="J29" s="30" t="e">
        <f>IF(AND(A29&lt;=#REF!,#REF!&lt;'リスト（入院）'!B29),"該当","")</f>
        <v>#REF!</v>
      </c>
      <c r="K29" s="30" t="s">
        <v>1266</v>
      </c>
    </row>
    <row r="30" spans="1:11">
      <c r="A30" s="30">
        <v>26.5</v>
      </c>
      <c r="B30" s="30">
        <v>27.5</v>
      </c>
      <c r="C30" s="30" t="s">
        <v>1267</v>
      </c>
      <c r="D30" s="30">
        <v>27</v>
      </c>
      <c r="F30" s="30" t="e">
        <f>#REF!-A30</f>
        <v>#REF!</v>
      </c>
      <c r="G30" s="30" t="e">
        <f>#REF!-B30</f>
        <v>#REF!</v>
      </c>
      <c r="H30" s="30" t="e">
        <f t="shared" si="0"/>
        <v>#REF!</v>
      </c>
      <c r="I30" s="30" t="e">
        <f>IF(#REF!=B30,"",IF(H30&lt;=0,"該当",""))</f>
        <v>#REF!</v>
      </c>
      <c r="J30" s="30" t="e">
        <f>IF(AND(A30&lt;=#REF!,#REF!&lt;'リスト（入院）'!B30),"該当","")</f>
        <v>#REF!</v>
      </c>
      <c r="K30" s="30" t="s">
        <v>1267</v>
      </c>
    </row>
    <row r="31" spans="1:11">
      <c r="A31" s="30">
        <v>27.5</v>
      </c>
      <c r="B31" s="30">
        <v>28.5</v>
      </c>
      <c r="C31" s="30" t="s">
        <v>1268</v>
      </c>
      <c r="D31" s="30">
        <v>28</v>
      </c>
      <c r="F31" s="30" t="e">
        <f>#REF!-A31</f>
        <v>#REF!</v>
      </c>
      <c r="G31" s="30" t="e">
        <f>#REF!-B31</f>
        <v>#REF!</v>
      </c>
      <c r="H31" s="30" t="e">
        <f t="shared" si="0"/>
        <v>#REF!</v>
      </c>
      <c r="I31" s="30" t="e">
        <f>IF(#REF!=B31,"",IF(H31&lt;=0,"該当",""))</f>
        <v>#REF!</v>
      </c>
      <c r="J31" s="30" t="e">
        <f>IF(AND(A31&lt;=#REF!,#REF!&lt;'リスト（入院）'!B31),"該当","")</f>
        <v>#REF!</v>
      </c>
      <c r="K31" s="30" t="s">
        <v>1268</v>
      </c>
    </row>
    <row r="32" spans="1:11">
      <c r="A32" s="30">
        <v>28.5</v>
      </c>
      <c r="B32" s="30">
        <v>29.5</v>
      </c>
      <c r="C32" s="30" t="s">
        <v>1269</v>
      </c>
      <c r="D32" s="30">
        <v>29</v>
      </c>
      <c r="F32" s="30" t="e">
        <f>#REF!-A32</f>
        <v>#REF!</v>
      </c>
      <c r="G32" s="30" t="e">
        <f>#REF!-B32</f>
        <v>#REF!</v>
      </c>
      <c r="H32" s="30" t="e">
        <f t="shared" si="0"/>
        <v>#REF!</v>
      </c>
      <c r="I32" s="30" t="e">
        <f>IF(#REF!=B32,"",IF(H32&lt;=0,"該当",""))</f>
        <v>#REF!</v>
      </c>
      <c r="J32" s="30" t="e">
        <f>IF(AND(A32&lt;=#REF!,#REF!&lt;'リスト（入院）'!B32),"該当","")</f>
        <v>#REF!</v>
      </c>
      <c r="K32" s="30" t="s">
        <v>1269</v>
      </c>
    </row>
    <row r="33" spans="1:11">
      <c r="A33" s="30">
        <v>29.5</v>
      </c>
      <c r="B33" s="30">
        <v>30.5</v>
      </c>
      <c r="C33" s="30" t="s">
        <v>1270</v>
      </c>
      <c r="D33" s="30">
        <v>30</v>
      </c>
      <c r="F33" s="30" t="e">
        <f>#REF!-A33</f>
        <v>#REF!</v>
      </c>
      <c r="G33" s="30" t="e">
        <f>#REF!-B33</f>
        <v>#REF!</v>
      </c>
      <c r="H33" s="30" t="e">
        <f t="shared" si="0"/>
        <v>#REF!</v>
      </c>
      <c r="I33" s="30" t="e">
        <f>IF(#REF!=B33,"",IF(H33&lt;=0,"該当",""))</f>
        <v>#REF!</v>
      </c>
      <c r="J33" s="30" t="e">
        <f>IF(AND(A33&lt;=#REF!,#REF!&lt;'リスト（入院）'!B33),"該当","")</f>
        <v>#REF!</v>
      </c>
      <c r="K33" s="30" t="s">
        <v>1270</v>
      </c>
    </row>
    <row r="34" spans="1:11">
      <c r="A34" s="30">
        <v>30.5</v>
      </c>
      <c r="B34" s="30">
        <v>31.5</v>
      </c>
      <c r="C34" s="30" t="s">
        <v>1271</v>
      </c>
      <c r="D34" s="30">
        <v>31</v>
      </c>
      <c r="F34" s="30" t="e">
        <f>#REF!-A34</f>
        <v>#REF!</v>
      </c>
      <c r="G34" s="30" t="e">
        <f>#REF!-B34</f>
        <v>#REF!</v>
      </c>
      <c r="H34" s="30" t="e">
        <f t="shared" si="0"/>
        <v>#REF!</v>
      </c>
      <c r="I34" s="30" t="e">
        <f>IF(#REF!=B34,"",IF(H34&lt;=0,"該当",""))</f>
        <v>#REF!</v>
      </c>
      <c r="J34" s="30" t="e">
        <f>IF(AND(A34&lt;=#REF!,#REF!&lt;'リスト（入院）'!B34),"該当","")</f>
        <v>#REF!</v>
      </c>
      <c r="K34" s="30" t="s">
        <v>1271</v>
      </c>
    </row>
    <row r="35" spans="1:11">
      <c r="A35" s="30">
        <v>31.5</v>
      </c>
      <c r="B35" s="30">
        <v>32.5</v>
      </c>
      <c r="C35" s="30" t="s">
        <v>1272</v>
      </c>
      <c r="D35" s="30">
        <v>32</v>
      </c>
      <c r="F35" s="30" t="e">
        <f>#REF!-A35</f>
        <v>#REF!</v>
      </c>
      <c r="G35" s="30" t="e">
        <f>#REF!-B35</f>
        <v>#REF!</v>
      </c>
      <c r="H35" s="30" t="e">
        <f t="shared" si="0"/>
        <v>#REF!</v>
      </c>
      <c r="I35" s="30" t="e">
        <f>IF(#REF!=B35,"",IF(H35&lt;=0,"該当",""))</f>
        <v>#REF!</v>
      </c>
      <c r="J35" s="30" t="e">
        <f>IF(AND(A35&lt;=#REF!,#REF!&lt;'リスト（入院）'!B35),"該当","")</f>
        <v>#REF!</v>
      </c>
      <c r="K35" s="30" t="s">
        <v>1272</v>
      </c>
    </row>
    <row r="36" spans="1:11">
      <c r="A36" s="30">
        <v>32.5</v>
      </c>
      <c r="B36" s="30">
        <v>33.5</v>
      </c>
      <c r="C36" s="30" t="s">
        <v>1273</v>
      </c>
      <c r="D36" s="30">
        <v>33</v>
      </c>
      <c r="F36" s="30" t="e">
        <f>#REF!-A36</f>
        <v>#REF!</v>
      </c>
      <c r="G36" s="30" t="e">
        <f>#REF!-B36</f>
        <v>#REF!</v>
      </c>
      <c r="H36" s="30" t="e">
        <f t="shared" ref="H36:H67" si="1">F36*G36</f>
        <v>#REF!</v>
      </c>
      <c r="I36" s="30" t="e">
        <f>IF(#REF!=B36,"",IF(H36&lt;=0,"該当",""))</f>
        <v>#REF!</v>
      </c>
      <c r="J36" s="30" t="e">
        <f>IF(AND(A36&lt;=#REF!,#REF!&lt;'リスト（入院）'!B36),"該当","")</f>
        <v>#REF!</v>
      </c>
      <c r="K36" s="30" t="s">
        <v>1273</v>
      </c>
    </row>
    <row r="37" spans="1:11">
      <c r="A37" s="30">
        <v>33.5</v>
      </c>
      <c r="B37" s="30">
        <v>34.5</v>
      </c>
      <c r="C37" s="30" t="s">
        <v>1274</v>
      </c>
      <c r="D37" s="30">
        <v>34</v>
      </c>
      <c r="F37" s="30" t="e">
        <f>#REF!-A37</f>
        <v>#REF!</v>
      </c>
      <c r="G37" s="30" t="e">
        <f>#REF!-B37</f>
        <v>#REF!</v>
      </c>
      <c r="H37" s="30" t="e">
        <f t="shared" si="1"/>
        <v>#REF!</v>
      </c>
      <c r="I37" s="30" t="e">
        <f>IF(#REF!=B37,"",IF(H37&lt;=0,"該当",""))</f>
        <v>#REF!</v>
      </c>
      <c r="J37" s="30" t="e">
        <f>IF(AND(A37&lt;=#REF!,#REF!&lt;'リスト（入院）'!B37),"該当","")</f>
        <v>#REF!</v>
      </c>
      <c r="K37" s="30" t="s">
        <v>1274</v>
      </c>
    </row>
    <row r="38" spans="1:11">
      <c r="A38" s="30">
        <v>34.5</v>
      </c>
      <c r="B38" s="30">
        <v>35.5</v>
      </c>
      <c r="C38" s="30" t="s">
        <v>1275</v>
      </c>
      <c r="D38" s="30">
        <v>35</v>
      </c>
      <c r="F38" s="30" t="e">
        <f>#REF!-A38</f>
        <v>#REF!</v>
      </c>
      <c r="G38" s="30" t="e">
        <f>#REF!-B38</f>
        <v>#REF!</v>
      </c>
      <c r="H38" s="30" t="e">
        <f t="shared" si="1"/>
        <v>#REF!</v>
      </c>
      <c r="I38" s="30" t="e">
        <f>IF(#REF!=B38,"",IF(H38&lt;=0,"該当",""))</f>
        <v>#REF!</v>
      </c>
      <c r="J38" s="30" t="e">
        <f>IF(AND(A38&lt;=#REF!,#REF!&lt;'リスト（入院）'!B38),"該当","")</f>
        <v>#REF!</v>
      </c>
      <c r="K38" s="30" t="s">
        <v>1275</v>
      </c>
    </row>
    <row r="39" spans="1:11">
      <c r="A39" s="30">
        <v>35.5</v>
      </c>
      <c r="B39" s="30">
        <v>36.5</v>
      </c>
      <c r="C39" s="30" t="s">
        <v>1276</v>
      </c>
      <c r="D39" s="30">
        <v>36</v>
      </c>
      <c r="F39" s="30" t="e">
        <f>#REF!-A39</f>
        <v>#REF!</v>
      </c>
      <c r="G39" s="30" t="e">
        <f>#REF!-B39</f>
        <v>#REF!</v>
      </c>
      <c r="H39" s="30" t="e">
        <f t="shared" si="1"/>
        <v>#REF!</v>
      </c>
      <c r="I39" s="30" t="e">
        <f>IF(#REF!=B39,"",IF(H39&lt;=0,"該当",""))</f>
        <v>#REF!</v>
      </c>
      <c r="J39" s="30" t="e">
        <f>IF(AND(A39&lt;=#REF!,#REF!&lt;'リスト（入院）'!B39),"該当","")</f>
        <v>#REF!</v>
      </c>
      <c r="K39" s="30" t="s">
        <v>1276</v>
      </c>
    </row>
    <row r="40" spans="1:11">
      <c r="A40" s="30">
        <v>36.5</v>
      </c>
      <c r="B40" s="30">
        <v>37.5</v>
      </c>
      <c r="C40" s="30" t="s">
        <v>1277</v>
      </c>
      <c r="D40" s="30">
        <v>37</v>
      </c>
      <c r="F40" s="30" t="e">
        <f>#REF!-A40</f>
        <v>#REF!</v>
      </c>
      <c r="G40" s="30" t="e">
        <f>#REF!-B40</f>
        <v>#REF!</v>
      </c>
      <c r="H40" s="30" t="e">
        <f t="shared" si="1"/>
        <v>#REF!</v>
      </c>
      <c r="I40" s="30" t="e">
        <f>IF(#REF!=B40,"",IF(H40&lt;=0,"該当",""))</f>
        <v>#REF!</v>
      </c>
      <c r="J40" s="30" t="e">
        <f>IF(AND(A40&lt;=#REF!,#REF!&lt;'リスト（入院）'!B40),"該当","")</f>
        <v>#REF!</v>
      </c>
      <c r="K40" s="30" t="s">
        <v>1277</v>
      </c>
    </row>
    <row r="41" spans="1:11">
      <c r="A41" s="30">
        <v>37.5</v>
      </c>
      <c r="B41" s="30">
        <v>38.5</v>
      </c>
      <c r="C41" s="30" t="s">
        <v>1278</v>
      </c>
      <c r="D41" s="30">
        <v>38</v>
      </c>
      <c r="F41" s="30" t="e">
        <f>#REF!-A41</f>
        <v>#REF!</v>
      </c>
      <c r="G41" s="30" t="e">
        <f>#REF!-B41</f>
        <v>#REF!</v>
      </c>
      <c r="H41" s="30" t="e">
        <f t="shared" si="1"/>
        <v>#REF!</v>
      </c>
      <c r="I41" s="30" t="e">
        <f>IF(#REF!=B41,"",IF(H41&lt;=0,"該当",""))</f>
        <v>#REF!</v>
      </c>
      <c r="J41" s="30" t="e">
        <f>IF(AND(A41&lt;=#REF!,#REF!&lt;'リスト（入院）'!B41),"該当","")</f>
        <v>#REF!</v>
      </c>
      <c r="K41" s="30" t="s">
        <v>1278</v>
      </c>
    </row>
    <row r="42" spans="1:11">
      <c r="A42" s="30">
        <v>38.5</v>
      </c>
      <c r="B42" s="30">
        <v>39.5</v>
      </c>
      <c r="C42" s="30" t="s">
        <v>1279</v>
      </c>
      <c r="D42" s="30">
        <v>39</v>
      </c>
      <c r="F42" s="30" t="e">
        <f>#REF!-A42</f>
        <v>#REF!</v>
      </c>
      <c r="G42" s="30" t="e">
        <f>#REF!-B42</f>
        <v>#REF!</v>
      </c>
      <c r="H42" s="30" t="e">
        <f t="shared" si="1"/>
        <v>#REF!</v>
      </c>
      <c r="I42" s="30" t="e">
        <f>IF(#REF!=B42,"",IF(H42&lt;=0,"該当",""))</f>
        <v>#REF!</v>
      </c>
      <c r="J42" s="30" t="e">
        <f>IF(AND(A42&lt;=#REF!,#REF!&lt;'リスト（入院）'!B42),"該当","")</f>
        <v>#REF!</v>
      </c>
      <c r="K42" s="30" t="s">
        <v>1279</v>
      </c>
    </row>
    <row r="43" spans="1:11">
      <c r="A43" s="30">
        <v>39.5</v>
      </c>
      <c r="B43" s="30">
        <v>40.5</v>
      </c>
      <c r="C43" s="30" t="s">
        <v>1280</v>
      </c>
      <c r="D43" s="30">
        <v>40</v>
      </c>
      <c r="F43" s="30" t="e">
        <f>#REF!-A43</f>
        <v>#REF!</v>
      </c>
      <c r="G43" s="30" t="e">
        <f>#REF!-B43</f>
        <v>#REF!</v>
      </c>
      <c r="H43" s="30" t="e">
        <f t="shared" si="1"/>
        <v>#REF!</v>
      </c>
      <c r="I43" s="30" t="e">
        <f>IF(#REF!=B43,"",IF(H43&lt;=0,"該当",""))</f>
        <v>#REF!</v>
      </c>
      <c r="J43" s="30" t="e">
        <f>IF(AND(A43&lt;=#REF!,#REF!&lt;'リスト（入院）'!B43),"該当","")</f>
        <v>#REF!</v>
      </c>
      <c r="K43" s="30" t="s">
        <v>1280</v>
      </c>
    </row>
    <row r="44" spans="1:11">
      <c r="A44" s="30">
        <v>40.5</v>
      </c>
      <c r="B44" s="30">
        <v>41.5</v>
      </c>
      <c r="C44" s="30" t="s">
        <v>1281</v>
      </c>
      <c r="D44" s="30">
        <v>41</v>
      </c>
      <c r="F44" s="30" t="e">
        <f>#REF!-A44</f>
        <v>#REF!</v>
      </c>
      <c r="G44" s="30" t="e">
        <f>#REF!-B44</f>
        <v>#REF!</v>
      </c>
      <c r="H44" s="30" t="e">
        <f t="shared" si="1"/>
        <v>#REF!</v>
      </c>
      <c r="I44" s="30" t="e">
        <f>IF(#REF!=B44,"",IF(H44&lt;=0,"該当",""))</f>
        <v>#REF!</v>
      </c>
      <c r="J44" s="30" t="e">
        <f>IF(AND(A44&lt;=#REF!,#REF!&lt;'リスト（入院）'!B44),"該当","")</f>
        <v>#REF!</v>
      </c>
      <c r="K44" s="30" t="s">
        <v>1281</v>
      </c>
    </row>
    <row r="45" spans="1:11">
      <c r="A45" s="30">
        <v>41.5</v>
      </c>
      <c r="B45" s="30">
        <v>42.5</v>
      </c>
      <c r="C45" s="30" t="s">
        <v>1282</v>
      </c>
      <c r="D45" s="30">
        <v>42</v>
      </c>
      <c r="F45" s="30" t="e">
        <f>#REF!-A45</f>
        <v>#REF!</v>
      </c>
      <c r="G45" s="30" t="e">
        <f>#REF!-B45</f>
        <v>#REF!</v>
      </c>
      <c r="H45" s="30" t="e">
        <f t="shared" si="1"/>
        <v>#REF!</v>
      </c>
      <c r="I45" s="30" t="e">
        <f>IF(#REF!=B45,"",IF(H45&lt;=0,"該当",""))</f>
        <v>#REF!</v>
      </c>
      <c r="J45" s="30" t="e">
        <f>IF(AND(A45&lt;=#REF!,#REF!&lt;'リスト（入院）'!B45),"該当","")</f>
        <v>#REF!</v>
      </c>
      <c r="K45" s="30" t="s">
        <v>1282</v>
      </c>
    </row>
    <row r="46" spans="1:11">
      <c r="A46" s="30">
        <v>42.5</v>
      </c>
      <c r="B46" s="30">
        <v>43.5</v>
      </c>
      <c r="C46" s="30" t="s">
        <v>1283</v>
      </c>
      <c r="D46" s="30">
        <v>43</v>
      </c>
      <c r="F46" s="30" t="e">
        <f>#REF!-A46</f>
        <v>#REF!</v>
      </c>
      <c r="G46" s="30" t="e">
        <f>#REF!-B46</f>
        <v>#REF!</v>
      </c>
      <c r="H46" s="30" t="e">
        <f t="shared" si="1"/>
        <v>#REF!</v>
      </c>
      <c r="I46" s="30" t="e">
        <f>IF(#REF!=B46,"",IF(H46&lt;=0,"該当",""))</f>
        <v>#REF!</v>
      </c>
      <c r="J46" s="30" t="e">
        <f>IF(AND(A46&lt;=#REF!,#REF!&lt;'リスト（入院）'!B46),"該当","")</f>
        <v>#REF!</v>
      </c>
      <c r="K46" s="30" t="s">
        <v>1283</v>
      </c>
    </row>
    <row r="47" spans="1:11">
      <c r="A47" s="30">
        <v>43.5</v>
      </c>
      <c r="B47" s="30">
        <v>44.5</v>
      </c>
      <c r="C47" s="30" t="s">
        <v>1284</v>
      </c>
      <c r="D47" s="30">
        <v>44</v>
      </c>
      <c r="F47" s="30" t="e">
        <f>#REF!-A47</f>
        <v>#REF!</v>
      </c>
      <c r="G47" s="30" t="e">
        <f>#REF!-B47</f>
        <v>#REF!</v>
      </c>
      <c r="H47" s="30" t="e">
        <f t="shared" si="1"/>
        <v>#REF!</v>
      </c>
      <c r="I47" s="30" t="e">
        <f>IF(#REF!=B47,"",IF(H47&lt;=0,"該当",""))</f>
        <v>#REF!</v>
      </c>
      <c r="J47" s="30" t="e">
        <f>IF(AND(A47&lt;=#REF!,#REF!&lt;'リスト（入院）'!B47),"該当","")</f>
        <v>#REF!</v>
      </c>
      <c r="K47" s="30" t="s">
        <v>1284</v>
      </c>
    </row>
    <row r="48" spans="1:11">
      <c r="A48" s="30">
        <v>44.5</v>
      </c>
      <c r="B48" s="30">
        <v>45.5</v>
      </c>
      <c r="C48" s="30" t="s">
        <v>1285</v>
      </c>
      <c r="D48" s="30">
        <v>45</v>
      </c>
      <c r="F48" s="30" t="e">
        <f>#REF!-A48</f>
        <v>#REF!</v>
      </c>
      <c r="G48" s="30" t="e">
        <f>#REF!-B48</f>
        <v>#REF!</v>
      </c>
      <c r="H48" s="30" t="e">
        <f t="shared" si="1"/>
        <v>#REF!</v>
      </c>
      <c r="I48" s="30" t="e">
        <f>IF(#REF!=B48,"",IF(H48&lt;=0,"該当",""))</f>
        <v>#REF!</v>
      </c>
      <c r="J48" s="30" t="e">
        <f>IF(AND(A48&lt;=#REF!,#REF!&lt;'リスト（入院）'!B48),"該当","")</f>
        <v>#REF!</v>
      </c>
      <c r="K48" s="30" t="s">
        <v>1285</v>
      </c>
    </row>
    <row r="49" spans="1:11">
      <c r="A49" s="30">
        <v>45.5</v>
      </c>
      <c r="B49" s="30">
        <v>46.5</v>
      </c>
      <c r="C49" s="30" t="s">
        <v>1286</v>
      </c>
      <c r="D49" s="30">
        <v>46</v>
      </c>
      <c r="F49" s="30" t="e">
        <f>#REF!-A49</f>
        <v>#REF!</v>
      </c>
      <c r="G49" s="30" t="e">
        <f>#REF!-B49</f>
        <v>#REF!</v>
      </c>
      <c r="H49" s="30" t="e">
        <f t="shared" si="1"/>
        <v>#REF!</v>
      </c>
      <c r="I49" s="30" t="e">
        <f>IF(#REF!=B49,"",IF(H49&lt;=0,"該当",""))</f>
        <v>#REF!</v>
      </c>
      <c r="J49" s="30" t="e">
        <f>IF(AND(A49&lt;=#REF!,#REF!&lt;'リスト（入院）'!B49),"該当","")</f>
        <v>#REF!</v>
      </c>
      <c r="K49" s="30" t="s">
        <v>1286</v>
      </c>
    </row>
    <row r="50" spans="1:11">
      <c r="A50" s="30">
        <v>46.5</v>
      </c>
      <c r="B50" s="30">
        <v>47.5</v>
      </c>
      <c r="C50" s="30" t="s">
        <v>1287</v>
      </c>
      <c r="D50" s="30">
        <v>47</v>
      </c>
      <c r="F50" s="30" t="e">
        <f>#REF!-A50</f>
        <v>#REF!</v>
      </c>
      <c r="G50" s="30" t="e">
        <f>#REF!-B50</f>
        <v>#REF!</v>
      </c>
      <c r="H50" s="30" t="e">
        <f t="shared" si="1"/>
        <v>#REF!</v>
      </c>
      <c r="I50" s="30" t="e">
        <f>IF(#REF!=B50,"",IF(H50&lt;=0,"該当",""))</f>
        <v>#REF!</v>
      </c>
      <c r="J50" s="30" t="e">
        <f>IF(AND(A50&lt;=#REF!,#REF!&lt;'リスト（入院）'!B50),"該当","")</f>
        <v>#REF!</v>
      </c>
      <c r="K50" s="30" t="s">
        <v>1287</v>
      </c>
    </row>
    <row r="51" spans="1:11">
      <c r="A51" s="30">
        <v>47.5</v>
      </c>
      <c r="B51" s="30">
        <v>48.5</v>
      </c>
      <c r="C51" s="30" t="s">
        <v>1288</v>
      </c>
      <c r="D51" s="30">
        <v>48</v>
      </c>
      <c r="F51" s="30" t="e">
        <f>#REF!-A51</f>
        <v>#REF!</v>
      </c>
      <c r="G51" s="30" t="e">
        <f>#REF!-B51</f>
        <v>#REF!</v>
      </c>
      <c r="H51" s="30" t="e">
        <f t="shared" si="1"/>
        <v>#REF!</v>
      </c>
      <c r="I51" s="30" t="e">
        <f>IF(#REF!=B51,"",IF(H51&lt;=0,"該当",""))</f>
        <v>#REF!</v>
      </c>
      <c r="J51" s="30" t="e">
        <f>IF(AND(A51&lt;=#REF!,#REF!&lt;'リスト（入院）'!B51),"該当","")</f>
        <v>#REF!</v>
      </c>
      <c r="K51" s="30" t="s">
        <v>1288</v>
      </c>
    </row>
    <row r="52" spans="1:11">
      <c r="A52" s="30">
        <v>48.5</v>
      </c>
      <c r="B52" s="30">
        <v>49.5</v>
      </c>
      <c r="C52" s="30" t="s">
        <v>1289</v>
      </c>
      <c r="D52" s="30">
        <v>49</v>
      </c>
      <c r="F52" s="30" t="e">
        <f>#REF!-A52</f>
        <v>#REF!</v>
      </c>
      <c r="G52" s="30" t="e">
        <f>#REF!-B52</f>
        <v>#REF!</v>
      </c>
      <c r="H52" s="30" t="e">
        <f t="shared" si="1"/>
        <v>#REF!</v>
      </c>
      <c r="I52" s="30" t="e">
        <f>IF(#REF!=B52,"",IF(H52&lt;=0,"該当",""))</f>
        <v>#REF!</v>
      </c>
      <c r="J52" s="30" t="e">
        <f>IF(AND(A52&lt;=#REF!,#REF!&lt;'リスト（入院）'!B52),"該当","")</f>
        <v>#REF!</v>
      </c>
      <c r="K52" s="30" t="s">
        <v>1289</v>
      </c>
    </row>
    <row r="53" spans="1:11">
      <c r="A53" s="30">
        <v>49.5</v>
      </c>
      <c r="B53" s="30">
        <v>50.5</v>
      </c>
      <c r="C53" s="30" t="s">
        <v>1290</v>
      </c>
      <c r="D53" s="30">
        <v>50</v>
      </c>
      <c r="F53" s="30" t="e">
        <f>#REF!-A53</f>
        <v>#REF!</v>
      </c>
      <c r="G53" s="30" t="e">
        <f>#REF!-B53</f>
        <v>#REF!</v>
      </c>
      <c r="H53" s="30" t="e">
        <f t="shared" si="1"/>
        <v>#REF!</v>
      </c>
      <c r="I53" s="30" t="e">
        <f>IF(#REF!=B53,"",IF(H53&lt;=0,"該当",""))</f>
        <v>#REF!</v>
      </c>
      <c r="J53" s="30" t="e">
        <f>IF(AND(A53&lt;=#REF!,#REF!&lt;'リスト（入院）'!B53),"該当","")</f>
        <v>#REF!</v>
      </c>
      <c r="K53" s="30" t="s">
        <v>1290</v>
      </c>
    </row>
    <row r="54" spans="1:11">
      <c r="A54" s="30">
        <v>50.5</v>
      </c>
      <c r="B54" s="30">
        <v>51.5</v>
      </c>
      <c r="C54" s="30" t="s">
        <v>1291</v>
      </c>
      <c r="D54" s="30">
        <v>51</v>
      </c>
      <c r="F54" s="30" t="e">
        <f>#REF!-A54</f>
        <v>#REF!</v>
      </c>
      <c r="G54" s="30" t="e">
        <f>#REF!-B54</f>
        <v>#REF!</v>
      </c>
      <c r="H54" s="30" t="e">
        <f t="shared" si="1"/>
        <v>#REF!</v>
      </c>
      <c r="I54" s="30" t="e">
        <f>IF(#REF!=B54,"",IF(H54&lt;=0,"該当",""))</f>
        <v>#REF!</v>
      </c>
      <c r="J54" s="30" t="e">
        <f>IF(AND(A54&lt;=#REF!,#REF!&lt;'リスト（入院）'!B54),"該当","")</f>
        <v>#REF!</v>
      </c>
      <c r="K54" s="30" t="s">
        <v>1291</v>
      </c>
    </row>
    <row r="55" spans="1:11">
      <c r="A55" s="30">
        <v>51.5</v>
      </c>
      <c r="B55" s="30">
        <v>52.5</v>
      </c>
      <c r="C55" s="30" t="s">
        <v>1292</v>
      </c>
      <c r="D55" s="30">
        <v>52</v>
      </c>
      <c r="F55" s="30" t="e">
        <f>#REF!-A55</f>
        <v>#REF!</v>
      </c>
      <c r="G55" s="30" t="e">
        <f>#REF!-B55</f>
        <v>#REF!</v>
      </c>
      <c r="H55" s="30" t="e">
        <f t="shared" si="1"/>
        <v>#REF!</v>
      </c>
      <c r="I55" s="30" t="e">
        <f>IF(#REF!=B55,"",IF(H55&lt;=0,"該当",""))</f>
        <v>#REF!</v>
      </c>
      <c r="J55" s="30" t="e">
        <f>IF(AND(A55&lt;=#REF!,#REF!&lt;'リスト（入院）'!B55),"該当","")</f>
        <v>#REF!</v>
      </c>
      <c r="K55" s="30" t="s">
        <v>1292</v>
      </c>
    </row>
    <row r="56" spans="1:11">
      <c r="A56" s="30">
        <v>52.5</v>
      </c>
      <c r="B56" s="30">
        <v>53.5</v>
      </c>
      <c r="C56" s="30" t="s">
        <v>1293</v>
      </c>
      <c r="D56" s="30">
        <v>53</v>
      </c>
      <c r="F56" s="30" t="e">
        <f>#REF!-A56</f>
        <v>#REF!</v>
      </c>
      <c r="G56" s="30" t="e">
        <f>#REF!-B56</f>
        <v>#REF!</v>
      </c>
      <c r="H56" s="30" t="e">
        <f t="shared" si="1"/>
        <v>#REF!</v>
      </c>
      <c r="I56" s="30" t="e">
        <f>IF(#REF!=B56,"",IF(H56&lt;=0,"該当",""))</f>
        <v>#REF!</v>
      </c>
      <c r="J56" s="30" t="e">
        <f>IF(AND(A56&lt;=#REF!,#REF!&lt;'リスト（入院）'!B56),"該当","")</f>
        <v>#REF!</v>
      </c>
      <c r="K56" s="30" t="s">
        <v>1293</v>
      </c>
    </row>
    <row r="57" spans="1:11">
      <c r="A57" s="30">
        <v>53.5</v>
      </c>
      <c r="B57" s="30">
        <v>54.5</v>
      </c>
      <c r="C57" s="30" t="s">
        <v>1294</v>
      </c>
      <c r="D57" s="30">
        <v>54</v>
      </c>
      <c r="F57" s="30" t="e">
        <f>#REF!-A57</f>
        <v>#REF!</v>
      </c>
      <c r="G57" s="30" t="e">
        <f>#REF!-B57</f>
        <v>#REF!</v>
      </c>
      <c r="H57" s="30" t="e">
        <f t="shared" si="1"/>
        <v>#REF!</v>
      </c>
      <c r="I57" s="30" t="e">
        <f>IF(#REF!=B57,"",IF(H57&lt;=0,"該当",""))</f>
        <v>#REF!</v>
      </c>
      <c r="J57" s="30" t="e">
        <f>IF(AND(A57&lt;=#REF!,#REF!&lt;'リスト（入院）'!B57),"該当","")</f>
        <v>#REF!</v>
      </c>
      <c r="K57" s="30" t="s">
        <v>1294</v>
      </c>
    </row>
    <row r="58" spans="1:11">
      <c r="A58" s="30">
        <v>54.5</v>
      </c>
      <c r="B58" s="30">
        <v>55.5</v>
      </c>
      <c r="C58" s="30" t="s">
        <v>1295</v>
      </c>
      <c r="D58" s="30">
        <v>55</v>
      </c>
      <c r="F58" s="30" t="e">
        <f>#REF!-A58</f>
        <v>#REF!</v>
      </c>
      <c r="G58" s="30" t="e">
        <f>#REF!-B58</f>
        <v>#REF!</v>
      </c>
      <c r="H58" s="30" t="e">
        <f t="shared" si="1"/>
        <v>#REF!</v>
      </c>
      <c r="I58" s="30" t="e">
        <f>IF(#REF!=B58,"",IF(H58&lt;=0,"該当",""))</f>
        <v>#REF!</v>
      </c>
      <c r="J58" s="30" t="e">
        <f>IF(AND(A58&lt;=#REF!,#REF!&lt;'リスト（入院）'!B58),"該当","")</f>
        <v>#REF!</v>
      </c>
      <c r="K58" s="30" t="s">
        <v>1295</v>
      </c>
    </row>
    <row r="59" spans="1:11">
      <c r="A59" s="30">
        <v>55.5</v>
      </c>
      <c r="B59" s="30">
        <v>56.5</v>
      </c>
      <c r="C59" s="30" t="s">
        <v>1296</v>
      </c>
      <c r="D59" s="30">
        <v>56</v>
      </c>
      <c r="F59" s="30" t="e">
        <f>#REF!-A59</f>
        <v>#REF!</v>
      </c>
      <c r="G59" s="30" t="e">
        <f>#REF!-B59</f>
        <v>#REF!</v>
      </c>
      <c r="H59" s="30" t="e">
        <f t="shared" si="1"/>
        <v>#REF!</v>
      </c>
      <c r="I59" s="30" t="e">
        <f>IF(#REF!=B59,"",IF(H59&lt;=0,"該当",""))</f>
        <v>#REF!</v>
      </c>
      <c r="J59" s="30" t="e">
        <f>IF(AND(A59&lt;=#REF!,#REF!&lt;'リスト（入院）'!B59),"該当","")</f>
        <v>#REF!</v>
      </c>
      <c r="K59" s="30" t="s">
        <v>1296</v>
      </c>
    </row>
    <row r="60" spans="1:11">
      <c r="A60" s="30">
        <v>56.5</v>
      </c>
      <c r="B60" s="30">
        <v>57.5</v>
      </c>
      <c r="C60" s="30" t="s">
        <v>1297</v>
      </c>
      <c r="D60" s="30">
        <v>57</v>
      </c>
      <c r="F60" s="30" t="e">
        <f>#REF!-A60</f>
        <v>#REF!</v>
      </c>
      <c r="G60" s="30" t="e">
        <f>#REF!-B60</f>
        <v>#REF!</v>
      </c>
      <c r="H60" s="30" t="e">
        <f t="shared" si="1"/>
        <v>#REF!</v>
      </c>
      <c r="I60" s="30" t="e">
        <f>IF(#REF!=B60,"",IF(H60&lt;=0,"該当",""))</f>
        <v>#REF!</v>
      </c>
      <c r="J60" s="30" t="e">
        <f>IF(AND(A60&lt;=#REF!,#REF!&lt;'リスト（入院）'!B60),"該当","")</f>
        <v>#REF!</v>
      </c>
      <c r="K60" s="30" t="s">
        <v>1297</v>
      </c>
    </row>
    <row r="61" spans="1:11">
      <c r="A61" s="30">
        <v>57.5</v>
      </c>
      <c r="B61" s="30">
        <v>58.5</v>
      </c>
      <c r="C61" s="30" t="s">
        <v>1298</v>
      </c>
      <c r="D61" s="30">
        <v>58</v>
      </c>
      <c r="F61" s="30" t="e">
        <f>#REF!-A61</f>
        <v>#REF!</v>
      </c>
      <c r="G61" s="30" t="e">
        <f>#REF!-B61</f>
        <v>#REF!</v>
      </c>
      <c r="H61" s="30" t="e">
        <f t="shared" si="1"/>
        <v>#REF!</v>
      </c>
      <c r="I61" s="30" t="e">
        <f>IF(#REF!=B61,"",IF(H61&lt;=0,"該当",""))</f>
        <v>#REF!</v>
      </c>
      <c r="J61" s="30" t="e">
        <f>IF(AND(A61&lt;=#REF!,#REF!&lt;'リスト（入院）'!B61),"該当","")</f>
        <v>#REF!</v>
      </c>
      <c r="K61" s="30" t="s">
        <v>1298</v>
      </c>
    </row>
    <row r="62" spans="1:11">
      <c r="A62" s="30">
        <v>58.5</v>
      </c>
      <c r="B62" s="30">
        <v>59.5</v>
      </c>
      <c r="C62" s="30" t="s">
        <v>1299</v>
      </c>
      <c r="D62" s="30">
        <v>59</v>
      </c>
      <c r="F62" s="30" t="e">
        <f>#REF!-A62</f>
        <v>#REF!</v>
      </c>
      <c r="G62" s="30" t="e">
        <f>#REF!-B62</f>
        <v>#REF!</v>
      </c>
      <c r="H62" s="30" t="e">
        <f t="shared" si="1"/>
        <v>#REF!</v>
      </c>
      <c r="I62" s="30" t="e">
        <f>IF(#REF!=B62,"",IF(H62&lt;=0,"該当",""))</f>
        <v>#REF!</v>
      </c>
      <c r="J62" s="30" t="e">
        <f>IF(AND(A62&lt;=#REF!,#REF!&lt;'リスト（入院）'!B62),"該当","")</f>
        <v>#REF!</v>
      </c>
      <c r="K62" s="30" t="s">
        <v>1299</v>
      </c>
    </row>
    <row r="63" spans="1:11">
      <c r="A63" s="30">
        <v>59.5</v>
      </c>
      <c r="B63" s="30">
        <v>60.5</v>
      </c>
      <c r="C63" s="30" t="s">
        <v>1300</v>
      </c>
      <c r="D63" s="30">
        <v>60</v>
      </c>
      <c r="F63" s="30" t="e">
        <f>#REF!-A63</f>
        <v>#REF!</v>
      </c>
      <c r="G63" s="30" t="e">
        <f>#REF!-B63</f>
        <v>#REF!</v>
      </c>
      <c r="H63" s="30" t="e">
        <f t="shared" si="1"/>
        <v>#REF!</v>
      </c>
      <c r="I63" s="30" t="e">
        <f>IF(#REF!=B63,"",IF(H63&lt;=0,"該当",""))</f>
        <v>#REF!</v>
      </c>
      <c r="J63" s="30" t="e">
        <f>IF(AND(A63&lt;=#REF!,#REF!&lt;'リスト（入院）'!B63),"該当","")</f>
        <v>#REF!</v>
      </c>
      <c r="K63" s="30" t="s">
        <v>1300</v>
      </c>
    </row>
    <row r="64" spans="1:11">
      <c r="A64" s="30">
        <v>60.5</v>
      </c>
      <c r="B64" s="30">
        <v>61.5</v>
      </c>
      <c r="C64" s="30" t="s">
        <v>1301</v>
      </c>
      <c r="D64" s="30">
        <v>61</v>
      </c>
      <c r="F64" s="30" t="e">
        <f>#REF!-A64</f>
        <v>#REF!</v>
      </c>
      <c r="G64" s="30" t="e">
        <f>#REF!-B64</f>
        <v>#REF!</v>
      </c>
      <c r="H64" s="30" t="e">
        <f t="shared" si="1"/>
        <v>#REF!</v>
      </c>
      <c r="I64" s="30" t="e">
        <f>IF(#REF!=B64,"",IF(H64&lt;=0,"該当",""))</f>
        <v>#REF!</v>
      </c>
      <c r="J64" s="30" t="e">
        <f>IF(AND(A64&lt;=#REF!,#REF!&lt;'リスト（入院）'!B64),"該当","")</f>
        <v>#REF!</v>
      </c>
      <c r="K64" s="30" t="s">
        <v>1301</v>
      </c>
    </row>
    <row r="65" spans="1:11">
      <c r="A65" s="30">
        <v>61.5</v>
      </c>
      <c r="B65" s="30">
        <v>62.5</v>
      </c>
      <c r="C65" s="30" t="s">
        <v>1302</v>
      </c>
      <c r="D65" s="30">
        <v>62</v>
      </c>
      <c r="F65" s="30" t="e">
        <f>#REF!-A65</f>
        <v>#REF!</v>
      </c>
      <c r="G65" s="30" t="e">
        <f>#REF!-B65</f>
        <v>#REF!</v>
      </c>
      <c r="H65" s="30" t="e">
        <f t="shared" si="1"/>
        <v>#REF!</v>
      </c>
      <c r="I65" s="30" t="e">
        <f>IF(#REF!=B65,"",IF(H65&lt;=0,"該当",""))</f>
        <v>#REF!</v>
      </c>
      <c r="J65" s="30" t="e">
        <f>IF(AND(A65&lt;=#REF!,#REF!&lt;'リスト（入院）'!B65),"該当","")</f>
        <v>#REF!</v>
      </c>
      <c r="K65" s="30" t="s">
        <v>1302</v>
      </c>
    </row>
    <row r="66" spans="1:11">
      <c r="A66" s="30">
        <v>62.5</v>
      </c>
      <c r="B66" s="30">
        <v>63.5</v>
      </c>
      <c r="C66" s="30" t="s">
        <v>1303</v>
      </c>
      <c r="D66" s="30">
        <v>63</v>
      </c>
      <c r="F66" s="30" t="e">
        <f>#REF!-A66</f>
        <v>#REF!</v>
      </c>
      <c r="G66" s="30" t="e">
        <f>#REF!-B66</f>
        <v>#REF!</v>
      </c>
      <c r="H66" s="30" t="e">
        <f t="shared" si="1"/>
        <v>#REF!</v>
      </c>
      <c r="I66" s="30" t="e">
        <f>IF(#REF!=B66,"",IF(H66&lt;=0,"該当",""))</f>
        <v>#REF!</v>
      </c>
      <c r="J66" s="30" t="e">
        <f>IF(AND(A66&lt;=#REF!,#REF!&lt;'リスト（入院）'!B66),"該当","")</f>
        <v>#REF!</v>
      </c>
      <c r="K66" s="30" t="s">
        <v>1303</v>
      </c>
    </row>
    <row r="67" spans="1:11">
      <c r="A67" s="30">
        <v>63.5</v>
      </c>
      <c r="B67" s="30">
        <v>64.5</v>
      </c>
      <c r="C67" s="30" t="s">
        <v>1304</v>
      </c>
      <c r="D67" s="30">
        <v>64</v>
      </c>
      <c r="F67" s="30" t="e">
        <f>#REF!-A67</f>
        <v>#REF!</v>
      </c>
      <c r="G67" s="30" t="e">
        <f>#REF!-B67</f>
        <v>#REF!</v>
      </c>
      <c r="H67" s="30" t="e">
        <f t="shared" si="1"/>
        <v>#REF!</v>
      </c>
      <c r="I67" s="30" t="e">
        <f>IF(#REF!=B67,"",IF(H67&lt;=0,"該当",""))</f>
        <v>#REF!</v>
      </c>
      <c r="J67" s="30" t="e">
        <f>IF(AND(A67&lt;=#REF!,#REF!&lt;'リスト（入院）'!B67),"該当","")</f>
        <v>#REF!</v>
      </c>
      <c r="K67" s="30" t="s">
        <v>1304</v>
      </c>
    </row>
    <row r="68" spans="1:11">
      <c r="A68" s="30">
        <v>64.5</v>
      </c>
      <c r="B68" s="30">
        <v>65.5</v>
      </c>
      <c r="C68" s="30" t="s">
        <v>1305</v>
      </c>
      <c r="D68" s="30">
        <v>65</v>
      </c>
      <c r="F68" s="30" t="e">
        <f>#REF!-A68</f>
        <v>#REF!</v>
      </c>
      <c r="G68" s="30" t="e">
        <f>#REF!-B68</f>
        <v>#REF!</v>
      </c>
      <c r="H68" s="30" t="e">
        <f t="shared" ref="H68:H99" si="2">F68*G68</f>
        <v>#REF!</v>
      </c>
      <c r="I68" s="30" t="e">
        <f>IF(#REF!=B68,"",IF(H68&lt;=0,"該当",""))</f>
        <v>#REF!</v>
      </c>
      <c r="J68" s="30" t="e">
        <f>IF(AND(A68&lt;=#REF!,#REF!&lt;'リスト（入院）'!B68),"該当","")</f>
        <v>#REF!</v>
      </c>
      <c r="K68" s="30" t="s">
        <v>1305</v>
      </c>
    </row>
    <row r="69" spans="1:11">
      <c r="A69" s="30">
        <v>65.5</v>
      </c>
      <c r="B69" s="30">
        <v>66.5</v>
      </c>
      <c r="C69" s="30" t="s">
        <v>1306</v>
      </c>
      <c r="D69" s="30">
        <v>66</v>
      </c>
      <c r="F69" s="30" t="e">
        <f>#REF!-A69</f>
        <v>#REF!</v>
      </c>
      <c r="G69" s="30" t="e">
        <f>#REF!-B69</f>
        <v>#REF!</v>
      </c>
      <c r="H69" s="30" t="e">
        <f t="shared" si="2"/>
        <v>#REF!</v>
      </c>
      <c r="I69" s="30" t="e">
        <f>IF(#REF!=B69,"",IF(H69&lt;=0,"該当",""))</f>
        <v>#REF!</v>
      </c>
      <c r="J69" s="30" t="e">
        <f>IF(AND(A69&lt;=#REF!,#REF!&lt;'リスト（入院）'!B69),"該当","")</f>
        <v>#REF!</v>
      </c>
      <c r="K69" s="30" t="s">
        <v>1306</v>
      </c>
    </row>
    <row r="70" spans="1:11">
      <c r="A70" s="30">
        <v>66.5</v>
      </c>
      <c r="B70" s="30">
        <v>67.5</v>
      </c>
      <c r="C70" s="30" t="s">
        <v>1307</v>
      </c>
      <c r="D70" s="30">
        <v>67</v>
      </c>
      <c r="F70" s="30" t="e">
        <f>#REF!-A70</f>
        <v>#REF!</v>
      </c>
      <c r="G70" s="30" t="e">
        <f>#REF!-B70</f>
        <v>#REF!</v>
      </c>
      <c r="H70" s="30" t="e">
        <f t="shared" si="2"/>
        <v>#REF!</v>
      </c>
      <c r="I70" s="30" t="e">
        <f>IF(#REF!=B70,"",IF(H70&lt;=0,"該当",""))</f>
        <v>#REF!</v>
      </c>
      <c r="J70" s="30" t="e">
        <f>IF(AND(A70&lt;=#REF!,#REF!&lt;'リスト（入院）'!B70),"該当","")</f>
        <v>#REF!</v>
      </c>
      <c r="K70" s="30" t="s">
        <v>1307</v>
      </c>
    </row>
    <row r="71" spans="1:11">
      <c r="A71" s="30">
        <v>67.5</v>
      </c>
      <c r="B71" s="30">
        <v>68.5</v>
      </c>
      <c r="C71" s="30" t="s">
        <v>1308</v>
      </c>
      <c r="D71" s="30">
        <v>68</v>
      </c>
      <c r="F71" s="30" t="e">
        <f>#REF!-A71</f>
        <v>#REF!</v>
      </c>
      <c r="G71" s="30" t="e">
        <f>#REF!-B71</f>
        <v>#REF!</v>
      </c>
      <c r="H71" s="30" t="e">
        <f t="shared" si="2"/>
        <v>#REF!</v>
      </c>
      <c r="I71" s="30" t="e">
        <f>IF(#REF!=B71,"",IF(H71&lt;=0,"該当",""))</f>
        <v>#REF!</v>
      </c>
      <c r="J71" s="30" t="e">
        <f>IF(AND(A71&lt;=#REF!,#REF!&lt;'リスト（入院）'!B71),"該当","")</f>
        <v>#REF!</v>
      </c>
      <c r="K71" s="30" t="s">
        <v>1308</v>
      </c>
    </row>
    <row r="72" spans="1:11">
      <c r="A72" s="30">
        <v>68.5</v>
      </c>
      <c r="B72" s="30">
        <v>69.5</v>
      </c>
      <c r="C72" s="30" t="s">
        <v>1309</v>
      </c>
      <c r="D72" s="30">
        <v>69</v>
      </c>
      <c r="F72" s="30" t="e">
        <f>#REF!-A72</f>
        <v>#REF!</v>
      </c>
      <c r="G72" s="30" t="e">
        <f>#REF!-B72</f>
        <v>#REF!</v>
      </c>
      <c r="H72" s="30" t="e">
        <f t="shared" si="2"/>
        <v>#REF!</v>
      </c>
      <c r="I72" s="30" t="e">
        <f>IF(#REF!=B72,"",IF(H72&lt;=0,"該当",""))</f>
        <v>#REF!</v>
      </c>
      <c r="J72" s="30" t="e">
        <f>IF(AND(A72&lt;=#REF!,#REF!&lt;'リスト（入院）'!B72),"該当","")</f>
        <v>#REF!</v>
      </c>
      <c r="K72" s="30" t="s">
        <v>1309</v>
      </c>
    </row>
    <row r="73" spans="1:11">
      <c r="A73" s="30">
        <v>69.5</v>
      </c>
      <c r="B73" s="30">
        <v>70.5</v>
      </c>
      <c r="C73" s="30" t="s">
        <v>1310</v>
      </c>
      <c r="D73" s="30">
        <v>70</v>
      </c>
      <c r="F73" s="30" t="e">
        <f>#REF!-A73</f>
        <v>#REF!</v>
      </c>
      <c r="G73" s="30" t="e">
        <f>#REF!-B73</f>
        <v>#REF!</v>
      </c>
      <c r="H73" s="30" t="e">
        <f t="shared" si="2"/>
        <v>#REF!</v>
      </c>
      <c r="I73" s="30" t="e">
        <f>IF(#REF!=B73,"",IF(H73&lt;=0,"該当",""))</f>
        <v>#REF!</v>
      </c>
      <c r="J73" s="30" t="e">
        <f>IF(AND(A73&lt;=#REF!,#REF!&lt;'リスト（入院）'!B73),"該当","")</f>
        <v>#REF!</v>
      </c>
      <c r="K73" s="30" t="s">
        <v>1310</v>
      </c>
    </row>
    <row r="74" spans="1:11">
      <c r="A74" s="30">
        <v>70.5</v>
      </c>
      <c r="B74" s="30">
        <v>71.5</v>
      </c>
      <c r="C74" s="30" t="s">
        <v>1311</v>
      </c>
      <c r="D74" s="30">
        <v>71</v>
      </c>
      <c r="F74" s="30" t="e">
        <f>#REF!-A74</f>
        <v>#REF!</v>
      </c>
      <c r="G74" s="30" t="e">
        <f>#REF!-B74</f>
        <v>#REF!</v>
      </c>
      <c r="H74" s="30" t="e">
        <f t="shared" si="2"/>
        <v>#REF!</v>
      </c>
      <c r="I74" s="30" t="e">
        <f>IF(#REF!=B74,"",IF(H74&lt;=0,"該当",""))</f>
        <v>#REF!</v>
      </c>
      <c r="J74" s="30" t="e">
        <f>IF(AND(A74&lt;=#REF!,#REF!&lt;'リスト（入院）'!B74),"該当","")</f>
        <v>#REF!</v>
      </c>
      <c r="K74" s="30" t="s">
        <v>1311</v>
      </c>
    </row>
    <row r="75" spans="1:11">
      <c r="A75" s="30">
        <v>71.5</v>
      </c>
      <c r="B75" s="30">
        <v>72.5</v>
      </c>
      <c r="C75" s="30" t="s">
        <v>1312</v>
      </c>
      <c r="D75" s="30">
        <v>72</v>
      </c>
      <c r="F75" s="30" t="e">
        <f>#REF!-A75</f>
        <v>#REF!</v>
      </c>
      <c r="G75" s="30" t="e">
        <f>#REF!-B75</f>
        <v>#REF!</v>
      </c>
      <c r="H75" s="30" t="e">
        <f t="shared" si="2"/>
        <v>#REF!</v>
      </c>
      <c r="I75" s="30" t="e">
        <f>IF(#REF!=B75,"",IF(H75&lt;=0,"該当",""))</f>
        <v>#REF!</v>
      </c>
      <c r="J75" s="30" t="e">
        <f>IF(AND(A75&lt;=#REF!,#REF!&lt;'リスト（入院）'!B75),"該当","")</f>
        <v>#REF!</v>
      </c>
      <c r="K75" s="30" t="s">
        <v>1312</v>
      </c>
    </row>
    <row r="76" spans="1:11">
      <c r="A76" s="30">
        <v>72.5</v>
      </c>
      <c r="B76" s="30">
        <v>73.5</v>
      </c>
      <c r="C76" s="30" t="s">
        <v>1313</v>
      </c>
      <c r="D76" s="30">
        <v>73</v>
      </c>
      <c r="F76" s="30" t="e">
        <f>#REF!-A76</f>
        <v>#REF!</v>
      </c>
      <c r="G76" s="30" t="e">
        <f>#REF!-B76</f>
        <v>#REF!</v>
      </c>
      <c r="H76" s="30" t="e">
        <f t="shared" si="2"/>
        <v>#REF!</v>
      </c>
      <c r="I76" s="30" t="e">
        <f>IF(#REF!=B76,"",IF(H76&lt;=0,"該当",""))</f>
        <v>#REF!</v>
      </c>
      <c r="J76" s="30" t="e">
        <f>IF(AND(A76&lt;=#REF!,#REF!&lt;'リスト（入院）'!B76),"該当","")</f>
        <v>#REF!</v>
      </c>
      <c r="K76" s="30" t="s">
        <v>1313</v>
      </c>
    </row>
    <row r="77" spans="1:11">
      <c r="A77" s="30">
        <v>73.5</v>
      </c>
      <c r="B77" s="30">
        <v>74.5</v>
      </c>
      <c r="C77" s="30" t="s">
        <v>1314</v>
      </c>
      <c r="D77" s="30">
        <v>74</v>
      </c>
      <c r="F77" s="30" t="e">
        <f>#REF!-A77</f>
        <v>#REF!</v>
      </c>
      <c r="G77" s="30" t="e">
        <f>#REF!-B77</f>
        <v>#REF!</v>
      </c>
      <c r="H77" s="30" t="e">
        <f t="shared" si="2"/>
        <v>#REF!</v>
      </c>
      <c r="I77" s="30" t="e">
        <f>IF(#REF!=B77,"",IF(H77&lt;=0,"該当",""))</f>
        <v>#REF!</v>
      </c>
      <c r="J77" s="30" t="e">
        <f>IF(AND(A77&lt;=#REF!,#REF!&lt;'リスト（入院）'!B77),"該当","")</f>
        <v>#REF!</v>
      </c>
      <c r="K77" s="30" t="s">
        <v>1314</v>
      </c>
    </row>
    <row r="78" spans="1:11">
      <c r="A78" s="30">
        <v>74.5</v>
      </c>
      <c r="B78" s="30">
        <v>75.5</v>
      </c>
      <c r="C78" s="30" t="s">
        <v>1315</v>
      </c>
      <c r="D78" s="30">
        <v>75</v>
      </c>
      <c r="F78" s="30" t="e">
        <f>#REF!-A78</f>
        <v>#REF!</v>
      </c>
      <c r="G78" s="30" t="e">
        <f>#REF!-B78</f>
        <v>#REF!</v>
      </c>
      <c r="H78" s="30" t="e">
        <f t="shared" si="2"/>
        <v>#REF!</v>
      </c>
      <c r="I78" s="30" t="e">
        <f>IF(#REF!=B78,"",IF(H78&lt;=0,"該当",""))</f>
        <v>#REF!</v>
      </c>
      <c r="J78" s="30" t="e">
        <f>IF(AND(A78&lt;=#REF!,#REF!&lt;'リスト（入院）'!B78),"該当","")</f>
        <v>#REF!</v>
      </c>
      <c r="K78" s="30" t="s">
        <v>1315</v>
      </c>
    </row>
    <row r="79" spans="1:11">
      <c r="A79" s="30">
        <v>75.5</v>
      </c>
      <c r="B79" s="30">
        <v>76.5</v>
      </c>
      <c r="C79" s="30" t="s">
        <v>1316</v>
      </c>
      <c r="D79" s="30">
        <v>76</v>
      </c>
      <c r="F79" s="30" t="e">
        <f>#REF!-A79</f>
        <v>#REF!</v>
      </c>
      <c r="G79" s="30" t="e">
        <f>#REF!-B79</f>
        <v>#REF!</v>
      </c>
      <c r="H79" s="30" t="e">
        <f t="shared" si="2"/>
        <v>#REF!</v>
      </c>
      <c r="I79" s="30" t="e">
        <f>IF(#REF!=B79,"",IF(H79&lt;=0,"該当",""))</f>
        <v>#REF!</v>
      </c>
      <c r="J79" s="30" t="e">
        <f>IF(AND(A79&lt;=#REF!,#REF!&lt;'リスト（入院）'!B79),"該当","")</f>
        <v>#REF!</v>
      </c>
      <c r="K79" s="30" t="s">
        <v>1316</v>
      </c>
    </row>
    <row r="80" spans="1:11">
      <c r="A80" s="30">
        <v>76.5</v>
      </c>
      <c r="B80" s="30">
        <v>77.5</v>
      </c>
      <c r="C80" s="30" t="s">
        <v>1317</v>
      </c>
      <c r="D80" s="30">
        <v>77</v>
      </c>
      <c r="F80" s="30" t="e">
        <f>#REF!-A80</f>
        <v>#REF!</v>
      </c>
      <c r="G80" s="30" t="e">
        <f>#REF!-B80</f>
        <v>#REF!</v>
      </c>
      <c r="H80" s="30" t="e">
        <f t="shared" si="2"/>
        <v>#REF!</v>
      </c>
      <c r="I80" s="30" t="e">
        <f>IF(#REF!=B80,"",IF(H80&lt;=0,"該当",""))</f>
        <v>#REF!</v>
      </c>
      <c r="J80" s="30" t="e">
        <f>IF(AND(A80&lt;=#REF!,#REF!&lt;'リスト（入院）'!B80),"該当","")</f>
        <v>#REF!</v>
      </c>
      <c r="K80" s="30" t="s">
        <v>1317</v>
      </c>
    </row>
    <row r="81" spans="1:11">
      <c r="A81" s="30">
        <v>77.5</v>
      </c>
      <c r="B81" s="30">
        <v>78.5</v>
      </c>
      <c r="C81" s="30" t="s">
        <v>1318</v>
      </c>
      <c r="D81" s="30">
        <v>78</v>
      </c>
      <c r="F81" s="30" t="e">
        <f>#REF!-A81</f>
        <v>#REF!</v>
      </c>
      <c r="G81" s="30" t="e">
        <f>#REF!-B81</f>
        <v>#REF!</v>
      </c>
      <c r="H81" s="30" t="e">
        <f t="shared" si="2"/>
        <v>#REF!</v>
      </c>
      <c r="I81" s="30" t="e">
        <f>IF(#REF!=B81,"",IF(H81&lt;=0,"該当",""))</f>
        <v>#REF!</v>
      </c>
      <c r="J81" s="30" t="e">
        <f>IF(AND(A81&lt;=#REF!,#REF!&lt;'リスト（入院）'!B81),"該当","")</f>
        <v>#REF!</v>
      </c>
      <c r="K81" s="30" t="s">
        <v>1318</v>
      </c>
    </row>
    <row r="82" spans="1:11">
      <c r="A82" s="30">
        <v>78.5</v>
      </c>
      <c r="B82" s="30">
        <v>79.5</v>
      </c>
      <c r="C82" s="30" t="s">
        <v>1319</v>
      </c>
      <c r="D82" s="30">
        <v>79</v>
      </c>
      <c r="F82" s="30" t="e">
        <f>#REF!-A82</f>
        <v>#REF!</v>
      </c>
      <c r="G82" s="30" t="e">
        <f>#REF!-B82</f>
        <v>#REF!</v>
      </c>
      <c r="H82" s="30" t="e">
        <f t="shared" si="2"/>
        <v>#REF!</v>
      </c>
      <c r="I82" s="30" t="e">
        <f>IF(#REF!=B82,"",IF(H82&lt;=0,"該当",""))</f>
        <v>#REF!</v>
      </c>
      <c r="J82" s="30" t="e">
        <f>IF(AND(A82&lt;=#REF!,#REF!&lt;'リスト（入院）'!B82),"該当","")</f>
        <v>#REF!</v>
      </c>
      <c r="K82" s="30" t="s">
        <v>1319</v>
      </c>
    </row>
    <row r="83" spans="1:11">
      <c r="A83" s="30">
        <v>79.5</v>
      </c>
      <c r="B83" s="30">
        <v>80.5</v>
      </c>
      <c r="C83" s="30" t="s">
        <v>1320</v>
      </c>
      <c r="D83" s="30">
        <v>80</v>
      </c>
      <c r="F83" s="30" t="e">
        <f>#REF!-A83</f>
        <v>#REF!</v>
      </c>
      <c r="G83" s="30" t="e">
        <f>#REF!-B83</f>
        <v>#REF!</v>
      </c>
      <c r="H83" s="30" t="e">
        <f t="shared" si="2"/>
        <v>#REF!</v>
      </c>
      <c r="I83" s="30" t="e">
        <f>IF(#REF!=B83,"",IF(H83&lt;=0,"該当",""))</f>
        <v>#REF!</v>
      </c>
      <c r="J83" s="30" t="e">
        <f>IF(AND(A83&lt;=#REF!,#REF!&lt;'リスト（入院）'!B83),"該当","")</f>
        <v>#REF!</v>
      </c>
      <c r="K83" s="30" t="s">
        <v>1320</v>
      </c>
    </row>
    <row r="84" spans="1:11">
      <c r="A84" s="30">
        <v>80.5</v>
      </c>
      <c r="B84" s="30">
        <v>81.5</v>
      </c>
      <c r="C84" s="30" t="s">
        <v>1321</v>
      </c>
      <c r="D84" s="30">
        <v>81</v>
      </c>
      <c r="F84" s="30" t="e">
        <f>#REF!-A84</f>
        <v>#REF!</v>
      </c>
      <c r="G84" s="30" t="e">
        <f>#REF!-B84</f>
        <v>#REF!</v>
      </c>
      <c r="H84" s="30" t="e">
        <f t="shared" si="2"/>
        <v>#REF!</v>
      </c>
      <c r="I84" s="30" t="e">
        <f>IF(#REF!=B84,"",IF(H84&lt;=0,"該当",""))</f>
        <v>#REF!</v>
      </c>
      <c r="J84" s="30" t="e">
        <f>IF(AND(A84&lt;=#REF!,#REF!&lt;'リスト（入院）'!B84),"該当","")</f>
        <v>#REF!</v>
      </c>
      <c r="K84" s="30" t="s">
        <v>1321</v>
      </c>
    </row>
    <row r="85" spans="1:11">
      <c r="A85" s="30">
        <v>81.5</v>
      </c>
      <c r="B85" s="30">
        <v>82.5</v>
      </c>
      <c r="C85" s="30" t="s">
        <v>1322</v>
      </c>
      <c r="D85" s="30">
        <v>82</v>
      </c>
      <c r="F85" s="30" t="e">
        <f>#REF!-A85</f>
        <v>#REF!</v>
      </c>
      <c r="G85" s="30" t="e">
        <f>#REF!-B85</f>
        <v>#REF!</v>
      </c>
      <c r="H85" s="30" t="e">
        <f t="shared" si="2"/>
        <v>#REF!</v>
      </c>
      <c r="I85" s="30" t="e">
        <f>IF(#REF!=B85,"",IF(H85&lt;=0,"該当",""))</f>
        <v>#REF!</v>
      </c>
      <c r="J85" s="30" t="e">
        <f>IF(AND(A85&lt;=#REF!,#REF!&lt;'リスト（入院）'!B85),"該当","")</f>
        <v>#REF!</v>
      </c>
      <c r="K85" s="30" t="s">
        <v>1322</v>
      </c>
    </row>
    <row r="86" spans="1:11">
      <c r="A86" s="30">
        <v>82.5</v>
      </c>
      <c r="B86" s="30">
        <v>83.5</v>
      </c>
      <c r="C86" s="30" t="s">
        <v>1323</v>
      </c>
      <c r="D86" s="30">
        <v>83</v>
      </c>
      <c r="F86" s="30" t="e">
        <f>#REF!-A86</f>
        <v>#REF!</v>
      </c>
      <c r="G86" s="30" t="e">
        <f>#REF!-B86</f>
        <v>#REF!</v>
      </c>
      <c r="H86" s="30" t="e">
        <f t="shared" si="2"/>
        <v>#REF!</v>
      </c>
      <c r="I86" s="30" t="e">
        <f>IF(#REF!=B86,"",IF(H86&lt;=0,"該当",""))</f>
        <v>#REF!</v>
      </c>
      <c r="J86" s="30" t="e">
        <f>IF(AND(A86&lt;=#REF!,#REF!&lt;'リスト（入院）'!B86),"該当","")</f>
        <v>#REF!</v>
      </c>
      <c r="K86" s="30" t="s">
        <v>1323</v>
      </c>
    </row>
    <row r="87" spans="1:11">
      <c r="A87" s="30">
        <v>83.5</v>
      </c>
      <c r="B87" s="30">
        <v>84.5</v>
      </c>
      <c r="C87" s="30" t="s">
        <v>1324</v>
      </c>
      <c r="D87" s="30">
        <v>84</v>
      </c>
      <c r="F87" s="30" t="e">
        <f>#REF!-A87</f>
        <v>#REF!</v>
      </c>
      <c r="G87" s="30" t="e">
        <f>#REF!-B87</f>
        <v>#REF!</v>
      </c>
      <c r="H87" s="30" t="e">
        <f t="shared" si="2"/>
        <v>#REF!</v>
      </c>
      <c r="I87" s="30" t="e">
        <f>IF(#REF!=B87,"",IF(H87&lt;=0,"該当",""))</f>
        <v>#REF!</v>
      </c>
      <c r="J87" s="30" t="e">
        <f>IF(AND(A87&lt;=#REF!,#REF!&lt;'リスト（入院）'!B87),"該当","")</f>
        <v>#REF!</v>
      </c>
      <c r="K87" s="30" t="s">
        <v>1324</v>
      </c>
    </row>
    <row r="88" spans="1:11">
      <c r="A88" s="30">
        <v>84.5</v>
      </c>
      <c r="B88" s="30">
        <v>85.5</v>
      </c>
      <c r="C88" s="30" t="s">
        <v>1325</v>
      </c>
      <c r="D88" s="30">
        <v>85</v>
      </c>
      <c r="F88" s="30" t="e">
        <f>#REF!-A88</f>
        <v>#REF!</v>
      </c>
      <c r="G88" s="30" t="e">
        <f>#REF!-B88</f>
        <v>#REF!</v>
      </c>
      <c r="H88" s="30" t="e">
        <f t="shared" si="2"/>
        <v>#REF!</v>
      </c>
      <c r="I88" s="30" t="e">
        <f>IF(#REF!=B88,"",IF(H88&lt;=0,"該当",""))</f>
        <v>#REF!</v>
      </c>
      <c r="J88" s="30" t="e">
        <f>IF(AND(A88&lt;=#REF!,#REF!&lt;'リスト（入院）'!B88),"該当","")</f>
        <v>#REF!</v>
      </c>
      <c r="K88" s="30" t="s">
        <v>1325</v>
      </c>
    </row>
    <row r="89" spans="1:11">
      <c r="A89" s="30">
        <v>85.5</v>
      </c>
      <c r="B89" s="30">
        <v>86.5</v>
      </c>
      <c r="C89" s="30" t="s">
        <v>1326</v>
      </c>
      <c r="D89" s="30">
        <v>86</v>
      </c>
      <c r="F89" s="30" t="e">
        <f>#REF!-A89</f>
        <v>#REF!</v>
      </c>
      <c r="G89" s="30" t="e">
        <f>#REF!-B89</f>
        <v>#REF!</v>
      </c>
      <c r="H89" s="30" t="e">
        <f t="shared" si="2"/>
        <v>#REF!</v>
      </c>
      <c r="I89" s="30" t="e">
        <f>IF(#REF!=B89,"",IF(H89&lt;=0,"該当",""))</f>
        <v>#REF!</v>
      </c>
      <c r="J89" s="30" t="e">
        <f>IF(AND(A89&lt;=#REF!,#REF!&lt;'リスト（入院）'!B89),"該当","")</f>
        <v>#REF!</v>
      </c>
      <c r="K89" s="30" t="s">
        <v>1326</v>
      </c>
    </row>
    <row r="90" spans="1:11">
      <c r="A90" s="30">
        <v>86.5</v>
      </c>
      <c r="B90" s="30">
        <v>87.5</v>
      </c>
      <c r="C90" s="30" t="s">
        <v>1327</v>
      </c>
      <c r="D90" s="30">
        <v>87</v>
      </c>
      <c r="F90" s="30" t="e">
        <f>#REF!-A90</f>
        <v>#REF!</v>
      </c>
      <c r="G90" s="30" t="e">
        <f>#REF!-B90</f>
        <v>#REF!</v>
      </c>
      <c r="H90" s="30" t="e">
        <f t="shared" si="2"/>
        <v>#REF!</v>
      </c>
      <c r="I90" s="30" t="e">
        <f>IF(#REF!=B90,"",IF(H90&lt;=0,"該当",""))</f>
        <v>#REF!</v>
      </c>
      <c r="J90" s="30" t="e">
        <f>IF(AND(A90&lt;=#REF!,#REF!&lt;'リスト（入院）'!B90),"該当","")</f>
        <v>#REF!</v>
      </c>
      <c r="K90" s="30" t="s">
        <v>1327</v>
      </c>
    </row>
    <row r="91" spans="1:11">
      <c r="A91" s="30">
        <v>87.5</v>
      </c>
      <c r="B91" s="30">
        <v>88.5</v>
      </c>
      <c r="C91" s="30" t="s">
        <v>1328</v>
      </c>
      <c r="D91" s="30">
        <v>88</v>
      </c>
      <c r="F91" s="30" t="e">
        <f>#REF!-A91</f>
        <v>#REF!</v>
      </c>
      <c r="G91" s="30" t="e">
        <f>#REF!-B91</f>
        <v>#REF!</v>
      </c>
      <c r="H91" s="30" t="e">
        <f t="shared" si="2"/>
        <v>#REF!</v>
      </c>
      <c r="I91" s="30" t="e">
        <f>IF(#REF!=B91,"",IF(H91&lt;=0,"該当",""))</f>
        <v>#REF!</v>
      </c>
      <c r="J91" s="30" t="e">
        <f>IF(AND(A91&lt;=#REF!,#REF!&lt;'リスト（入院）'!B91),"該当","")</f>
        <v>#REF!</v>
      </c>
      <c r="K91" s="30" t="s">
        <v>1328</v>
      </c>
    </row>
    <row r="92" spans="1:11">
      <c r="A92" s="30">
        <v>88.5</v>
      </c>
      <c r="B92" s="30">
        <v>89.5</v>
      </c>
      <c r="C92" s="30" t="s">
        <v>1329</v>
      </c>
      <c r="D92" s="30">
        <v>89</v>
      </c>
      <c r="F92" s="30" t="e">
        <f>#REF!-A92</f>
        <v>#REF!</v>
      </c>
      <c r="G92" s="30" t="e">
        <f>#REF!-B92</f>
        <v>#REF!</v>
      </c>
      <c r="H92" s="30" t="e">
        <f t="shared" si="2"/>
        <v>#REF!</v>
      </c>
      <c r="I92" s="30" t="e">
        <f>IF(#REF!=B92,"",IF(H92&lt;=0,"該当",""))</f>
        <v>#REF!</v>
      </c>
      <c r="J92" s="30" t="e">
        <f>IF(AND(A92&lt;=#REF!,#REF!&lt;'リスト（入院）'!B92),"該当","")</f>
        <v>#REF!</v>
      </c>
      <c r="K92" s="30" t="s">
        <v>1329</v>
      </c>
    </row>
    <row r="93" spans="1:11">
      <c r="A93" s="30">
        <v>89.5</v>
      </c>
      <c r="B93" s="30">
        <v>90.5</v>
      </c>
      <c r="C93" s="30" t="s">
        <v>1330</v>
      </c>
      <c r="D93" s="30">
        <v>90</v>
      </c>
      <c r="F93" s="30" t="e">
        <f>#REF!-A93</f>
        <v>#REF!</v>
      </c>
      <c r="G93" s="30" t="e">
        <f>#REF!-B93</f>
        <v>#REF!</v>
      </c>
      <c r="H93" s="30" t="e">
        <f t="shared" si="2"/>
        <v>#REF!</v>
      </c>
      <c r="I93" s="30" t="e">
        <f>IF(#REF!=B93,"",IF(H93&lt;=0,"該当",""))</f>
        <v>#REF!</v>
      </c>
      <c r="J93" s="30" t="e">
        <f>IF(AND(A93&lt;=#REF!,#REF!&lt;'リスト（入院）'!B93),"該当","")</f>
        <v>#REF!</v>
      </c>
      <c r="K93" s="30" t="s">
        <v>1330</v>
      </c>
    </row>
    <row r="94" spans="1:11">
      <c r="A94" s="30">
        <v>90.5</v>
      </c>
      <c r="B94" s="30">
        <v>91.5</v>
      </c>
      <c r="C94" s="30" t="s">
        <v>1331</v>
      </c>
      <c r="D94" s="30">
        <v>91</v>
      </c>
      <c r="F94" s="30" t="e">
        <f>#REF!-A94</f>
        <v>#REF!</v>
      </c>
      <c r="G94" s="30" t="e">
        <f>#REF!-B94</f>
        <v>#REF!</v>
      </c>
      <c r="H94" s="30" t="e">
        <f t="shared" si="2"/>
        <v>#REF!</v>
      </c>
      <c r="I94" s="30" t="e">
        <f>IF(#REF!=B94,"",IF(H94&lt;=0,"該当",""))</f>
        <v>#REF!</v>
      </c>
      <c r="J94" s="30" t="e">
        <f>IF(AND(A94&lt;=#REF!,#REF!&lt;'リスト（入院）'!B94),"該当","")</f>
        <v>#REF!</v>
      </c>
      <c r="K94" s="30" t="s">
        <v>1331</v>
      </c>
    </row>
    <row r="95" spans="1:11">
      <c r="A95" s="30">
        <v>91.5</v>
      </c>
      <c r="B95" s="30">
        <v>92.5</v>
      </c>
      <c r="C95" s="30" t="s">
        <v>1332</v>
      </c>
      <c r="D95" s="30">
        <v>92</v>
      </c>
      <c r="F95" s="30" t="e">
        <f>#REF!-A95</f>
        <v>#REF!</v>
      </c>
      <c r="G95" s="30" t="e">
        <f>#REF!-B95</f>
        <v>#REF!</v>
      </c>
      <c r="H95" s="30" t="e">
        <f t="shared" si="2"/>
        <v>#REF!</v>
      </c>
      <c r="I95" s="30" t="e">
        <f>IF(#REF!=B95,"",IF(H95&lt;=0,"該当",""))</f>
        <v>#REF!</v>
      </c>
      <c r="J95" s="30" t="e">
        <f>IF(AND(A95&lt;=#REF!,#REF!&lt;'リスト（入院）'!B95),"該当","")</f>
        <v>#REF!</v>
      </c>
      <c r="K95" s="30" t="s">
        <v>1332</v>
      </c>
    </row>
    <row r="96" spans="1:11">
      <c r="A96" s="30">
        <v>92.5</v>
      </c>
      <c r="B96" s="30">
        <v>93.5</v>
      </c>
      <c r="C96" s="30" t="s">
        <v>1333</v>
      </c>
      <c r="D96" s="30">
        <v>93</v>
      </c>
      <c r="F96" s="30" t="e">
        <f>#REF!-A96</f>
        <v>#REF!</v>
      </c>
      <c r="G96" s="30" t="e">
        <f>#REF!-B96</f>
        <v>#REF!</v>
      </c>
      <c r="H96" s="30" t="e">
        <f t="shared" si="2"/>
        <v>#REF!</v>
      </c>
      <c r="I96" s="30" t="e">
        <f>IF(#REF!=B96,"",IF(H96&lt;=0,"該当",""))</f>
        <v>#REF!</v>
      </c>
      <c r="J96" s="30" t="e">
        <f>IF(AND(A96&lt;=#REF!,#REF!&lt;'リスト（入院）'!B96),"該当","")</f>
        <v>#REF!</v>
      </c>
      <c r="K96" s="30" t="s">
        <v>1333</v>
      </c>
    </row>
    <row r="97" spans="1:11">
      <c r="A97" s="30">
        <v>93.5</v>
      </c>
      <c r="B97" s="30">
        <v>94.5</v>
      </c>
      <c r="C97" s="30" t="s">
        <v>1334</v>
      </c>
      <c r="D97" s="30">
        <v>94</v>
      </c>
      <c r="F97" s="30" t="e">
        <f>#REF!-A97</f>
        <v>#REF!</v>
      </c>
      <c r="G97" s="30" t="e">
        <f>#REF!-B97</f>
        <v>#REF!</v>
      </c>
      <c r="H97" s="30" t="e">
        <f t="shared" si="2"/>
        <v>#REF!</v>
      </c>
      <c r="I97" s="30" t="e">
        <f>IF(#REF!=B97,"",IF(H97&lt;=0,"該当",""))</f>
        <v>#REF!</v>
      </c>
      <c r="J97" s="30" t="e">
        <f>IF(AND(A97&lt;=#REF!,#REF!&lt;'リスト（入院）'!B97),"該当","")</f>
        <v>#REF!</v>
      </c>
      <c r="K97" s="30" t="s">
        <v>1334</v>
      </c>
    </row>
    <row r="98" spans="1:11">
      <c r="A98" s="30">
        <v>94.5</v>
      </c>
      <c r="B98" s="30">
        <v>95.5</v>
      </c>
      <c r="C98" s="30" t="s">
        <v>1335</v>
      </c>
      <c r="D98" s="30">
        <v>95</v>
      </c>
      <c r="F98" s="30" t="e">
        <f>#REF!-A98</f>
        <v>#REF!</v>
      </c>
      <c r="G98" s="30" t="e">
        <f>#REF!-B98</f>
        <v>#REF!</v>
      </c>
      <c r="H98" s="30" t="e">
        <f t="shared" si="2"/>
        <v>#REF!</v>
      </c>
      <c r="I98" s="30" t="e">
        <f>IF(#REF!=B98,"",IF(H98&lt;=0,"該当",""))</f>
        <v>#REF!</v>
      </c>
      <c r="J98" s="30" t="e">
        <f>IF(AND(A98&lt;=#REF!,#REF!&lt;'リスト（入院）'!B98),"該当","")</f>
        <v>#REF!</v>
      </c>
      <c r="K98" s="30" t="s">
        <v>1335</v>
      </c>
    </row>
    <row r="99" spans="1:11">
      <c r="A99" s="30">
        <v>95.5</v>
      </c>
      <c r="B99" s="30">
        <v>96.5</v>
      </c>
      <c r="C99" s="30" t="s">
        <v>1336</v>
      </c>
      <c r="D99" s="30">
        <v>96</v>
      </c>
      <c r="F99" s="30" t="e">
        <f>#REF!-A99</f>
        <v>#REF!</v>
      </c>
      <c r="G99" s="30" t="e">
        <f>#REF!-B99</f>
        <v>#REF!</v>
      </c>
      <c r="H99" s="30" t="e">
        <f t="shared" si="2"/>
        <v>#REF!</v>
      </c>
      <c r="I99" s="30" t="e">
        <f>IF(#REF!=B99,"",IF(H99&lt;=0,"該当",""))</f>
        <v>#REF!</v>
      </c>
      <c r="J99" s="30" t="e">
        <f>IF(AND(A99&lt;=#REF!,#REF!&lt;'リスト（入院）'!B99),"該当","")</f>
        <v>#REF!</v>
      </c>
      <c r="K99" s="30" t="s">
        <v>1336</v>
      </c>
    </row>
    <row r="100" spans="1:11">
      <c r="A100" s="30">
        <v>96.5</v>
      </c>
      <c r="B100" s="30">
        <v>97.5</v>
      </c>
      <c r="C100" s="30" t="s">
        <v>1337</v>
      </c>
      <c r="D100" s="30">
        <v>97</v>
      </c>
      <c r="F100" s="30" t="e">
        <f>#REF!-A100</f>
        <v>#REF!</v>
      </c>
      <c r="G100" s="30" t="e">
        <f>#REF!-B100</f>
        <v>#REF!</v>
      </c>
      <c r="H100" s="30" t="e">
        <f t="shared" ref="H100:H131" si="3">F100*G100</f>
        <v>#REF!</v>
      </c>
      <c r="I100" s="30" t="e">
        <f>IF(#REF!=B100,"",IF(H100&lt;=0,"該当",""))</f>
        <v>#REF!</v>
      </c>
      <c r="J100" s="30" t="e">
        <f>IF(AND(A100&lt;=#REF!,#REF!&lt;'リスト（入院）'!B100),"該当","")</f>
        <v>#REF!</v>
      </c>
      <c r="K100" s="30" t="s">
        <v>1337</v>
      </c>
    </row>
    <row r="101" spans="1:11">
      <c r="A101" s="30">
        <v>97.5</v>
      </c>
      <c r="B101" s="30">
        <v>98.5</v>
      </c>
      <c r="C101" s="30" t="s">
        <v>1338</v>
      </c>
      <c r="D101" s="30">
        <v>98</v>
      </c>
      <c r="F101" s="30" t="e">
        <f>#REF!-A101</f>
        <v>#REF!</v>
      </c>
      <c r="G101" s="30" t="e">
        <f>#REF!-B101</f>
        <v>#REF!</v>
      </c>
      <c r="H101" s="30" t="e">
        <f t="shared" si="3"/>
        <v>#REF!</v>
      </c>
      <c r="I101" s="30" t="e">
        <f>IF(#REF!=B101,"",IF(H101&lt;=0,"該当",""))</f>
        <v>#REF!</v>
      </c>
      <c r="J101" s="30" t="e">
        <f>IF(AND(A101&lt;=#REF!,#REF!&lt;'リスト（入院）'!B101),"該当","")</f>
        <v>#REF!</v>
      </c>
      <c r="K101" s="30" t="s">
        <v>1338</v>
      </c>
    </row>
    <row r="102" spans="1:11">
      <c r="A102" s="30">
        <v>98.5</v>
      </c>
      <c r="B102" s="30">
        <v>99.5</v>
      </c>
      <c r="C102" s="30" t="s">
        <v>1339</v>
      </c>
      <c r="D102" s="30">
        <v>99</v>
      </c>
      <c r="F102" s="30" t="e">
        <f>#REF!-A102</f>
        <v>#REF!</v>
      </c>
      <c r="G102" s="30" t="e">
        <f>#REF!-B102</f>
        <v>#REF!</v>
      </c>
      <c r="H102" s="30" t="e">
        <f t="shared" si="3"/>
        <v>#REF!</v>
      </c>
      <c r="I102" s="30" t="e">
        <f>IF(#REF!=B102,"",IF(H102&lt;=0,"該当",""))</f>
        <v>#REF!</v>
      </c>
      <c r="J102" s="30" t="e">
        <f>IF(AND(A102&lt;=#REF!,#REF!&lt;'リスト（入院）'!B102),"該当","")</f>
        <v>#REF!</v>
      </c>
      <c r="K102" s="30" t="s">
        <v>1339</v>
      </c>
    </row>
    <row r="103" spans="1:11">
      <c r="A103" s="30">
        <v>99.5</v>
      </c>
      <c r="B103" s="30">
        <v>100.5</v>
      </c>
      <c r="C103" s="30" t="s">
        <v>1340</v>
      </c>
      <c r="D103" s="30">
        <v>100</v>
      </c>
      <c r="F103" s="30" t="e">
        <f>#REF!-A103</f>
        <v>#REF!</v>
      </c>
      <c r="G103" s="30" t="e">
        <f>#REF!-B103</f>
        <v>#REF!</v>
      </c>
      <c r="H103" s="30" t="e">
        <f t="shared" si="3"/>
        <v>#REF!</v>
      </c>
      <c r="I103" s="30" t="e">
        <f>IF(#REF!=B103,"",IF(H103&lt;=0,"該当",""))</f>
        <v>#REF!</v>
      </c>
      <c r="J103" s="30" t="e">
        <f>IF(AND(A103&lt;=#REF!,#REF!&lt;'リスト（入院）'!B103),"該当","")</f>
        <v>#REF!</v>
      </c>
      <c r="K103" s="30" t="s">
        <v>1340</v>
      </c>
    </row>
    <row r="104" spans="1:11">
      <c r="A104" s="30">
        <v>100.5</v>
      </c>
      <c r="B104" s="30">
        <v>101.5</v>
      </c>
      <c r="C104" s="30" t="s">
        <v>1341</v>
      </c>
      <c r="D104" s="30">
        <v>101</v>
      </c>
      <c r="F104" s="30" t="e">
        <f>#REF!-A104</f>
        <v>#REF!</v>
      </c>
      <c r="G104" s="30" t="e">
        <f>#REF!-B104</f>
        <v>#REF!</v>
      </c>
      <c r="H104" s="30" t="e">
        <f t="shared" si="3"/>
        <v>#REF!</v>
      </c>
      <c r="I104" s="30" t="e">
        <f>IF(#REF!=B104,"",IF(H104&lt;=0,"該当",""))</f>
        <v>#REF!</v>
      </c>
      <c r="J104" s="30" t="e">
        <f>IF(AND(A104&lt;=#REF!,#REF!&lt;'リスト（入院）'!B104),"該当","")</f>
        <v>#REF!</v>
      </c>
      <c r="K104" s="30" t="s">
        <v>1341</v>
      </c>
    </row>
    <row r="105" spans="1:11">
      <c r="A105" s="30">
        <v>101.5</v>
      </c>
      <c r="B105" s="30">
        <v>102.5</v>
      </c>
      <c r="C105" s="30" t="s">
        <v>1342</v>
      </c>
      <c r="D105" s="30">
        <v>102</v>
      </c>
      <c r="F105" s="30" t="e">
        <f>#REF!-A105</f>
        <v>#REF!</v>
      </c>
      <c r="G105" s="30" t="e">
        <f>#REF!-B105</f>
        <v>#REF!</v>
      </c>
      <c r="H105" s="30" t="e">
        <f t="shared" si="3"/>
        <v>#REF!</v>
      </c>
      <c r="I105" s="30" t="e">
        <f>IF(#REF!=B105,"",IF(H105&lt;=0,"該当",""))</f>
        <v>#REF!</v>
      </c>
      <c r="J105" s="30" t="e">
        <f>IF(AND(A105&lt;=#REF!,#REF!&lt;'リスト（入院）'!B105),"該当","")</f>
        <v>#REF!</v>
      </c>
      <c r="K105" s="30" t="s">
        <v>1342</v>
      </c>
    </row>
    <row r="106" spans="1:11">
      <c r="A106" s="30">
        <v>102.5</v>
      </c>
      <c r="B106" s="30">
        <v>103.5</v>
      </c>
      <c r="C106" s="30" t="s">
        <v>1343</v>
      </c>
      <c r="D106" s="30">
        <v>103</v>
      </c>
      <c r="F106" s="30" t="e">
        <f>#REF!-A106</f>
        <v>#REF!</v>
      </c>
      <c r="G106" s="30" t="e">
        <f>#REF!-B106</f>
        <v>#REF!</v>
      </c>
      <c r="H106" s="30" t="e">
        <f t="shared" si="3"/>
        <v>#REF!</v>
      </c>
      <c r="I106" s="30" t="e">
        <f>IF(#REF!=B106,"",IF(H106&lt;=0,"該当",""))</f>
        <v>#REF!</v>
      </c>
      <c r="J106" s="30" t="e">
        <f>IF(AND(A106&lt;=#REF!,#REF!&lt;'リスト（入院）'!B106),"該当","")</f>
        <v>#REF!</v>
      </c>
      <c r="K106" s="30" t="s">
        <v>1343</v>
      </c>
    </row>
    <row r="107" spans="1:11">
      <c r="A107" s="30">
        <v>103.5</v>
      </c>
      <c r="B107" s="30">
        <v>104.5</v>
      </c>
      <c r="C107" s="30" t="s">
        <v>1344</v>
      </c>
      <c r="D107" s="30">
        <v>104</v>
      </c>
      <c r="F107" s="30" t="e">
        <f>#REF!-A107</f>
        <v>#REF!</v>
      </c>
      <c r="G107" s="30" t="e">
        <f>#REF!-B107</f>
        <v>#REF!</v>
      </c>
      <c r="H107" s="30" t="e">
        <f t="shared" si="3"/>
        <v>#REF!</v>
      </c>
      <c r="I107" s="30" t="e">
        <f>IF(#REF!=B107,"",IF(H107&lt;=0,"該当",""))</f>
        <v>#REF!</v>
      </c>
      <c r="J107" s="30" t="e">
        <f>IF(AND(A107&lt;=#REF!,#REF!&lt;'リスト（入院）'!B107),"該当","")</f>
        <v>#REF!</v>
      </c>
      <c r="K107" s="30" t="s">
        <v>1344</v>
      </c>
    </row>
    <row r="108" spans="1:11">
      <c r="A108" s="30">
        <v>104.5</v>
      </c>
      <c r="B108" s="30">
        <v>105.5</v>
      </c>
      <c r="C108" s="30" t="s">
        <v>1345</v>
      </c>
      <c r="D108" s="30">
        <v>105</v>
      </c>
      <c r="F108" s="30" t="e">
        <f>#REF!-A108</f>
        <v>#REF!</v>
      </c>
      <c r="G108" s="30" t="e">
        <f>#REF!-B108</f>
        <v>#REF!</v>
      </c>
      <c r="H108" s="30" t="e">
        <f t="shared" si="3"/>
        <v>#REF!</v>
      </c>
      <c r="I108" s="30" t="e">
        <f>IF(#REF!=B108,"",IF(H108&lt;=0,"該当",""))</f>
        <v>#REF!</v>
      </c>
      <c r="J108" s="30" t="e">
        <f>IF(AND(A108&lt;=#REF!,#REF!&lt;'リスト（入院）'!B108),"該当","")</f>
        <v>#REF!</v>
      </c>
      <c r="K108" s="30" t="s">
        <v>1345</v>
      </c>
    </row>
    <row r="109" spans="1:11">
      <c r="A109" s="30">
        <v>105.5</v>
      </c>
      <c r="B109" s="30">
        <v>106.5</v>
      </c>
      <c r="C109" s="30" t="s">
        <v>1346</v>
      </c>
      <c r="D109" s="30">
        <v>106</v>
      </c>
      <c r="F109" s="30" t="e">
        <f>#REF!-A109</f>
        <v>#REF!</v>
      </c>
      <c r="G109" s="30" t="e">
        <f>#REF!-B109</f>
        <v>#REF!</v>
      </c>
      <c r="H109" s="30" t="e">
        <f t="shared" si="3"/>
        <v>#REF!</v>
      </c>
      <c r="I109" s="30" t="e">
        <f>IF(#REF!=B109,"",IF(H109&lt;=0,"該当",""))</f>
        <v>#REF!</v>
      </c>
      <c r="J109" s="30" t="e">
        <f>IF(AND(A109&lt;=#REF!,#REF!&lt;'リスト（入院）'!B109),"該当","")</f>
        <v>#REF!</v>
      </c>
      <c r="K109" s="30" t="s">
        <v>1346</v>
      </c>
    </row>
    <row r="110" spans="1:11">
      <c r="A110" s="30">
        <v>106.5</v>
      </c>
      <c r="B110" s="30">
        <v>107.5</v>
      </c>
      <c r="C110" s="30" t="s">
        <v>1347</v>
      </c>
      <c r="D110" s="30">
        <v>107</v>
      </c>
      <c r="F110" s="30" t="e">
        <f>#REF!-A110</f>
        <v>#REF!</v>
      </c>
      <c r="G110" s="30" t="e">
        <f>#REF!-B110</f>
        <v>#REF!</v>
      </c>
      <c r="H110" s="30" t="e">
        <f t="shared" si="3"/>
        <v>#REF!</v>
      </c>
      <c r="I110" s="30" t="e">
        <f>IF(#REF!=B110,"",IF(H110&lt;=0,"該当",""))</f>
        <v>#REF!</v>
      </c>
      <c r="J110" s="30" t="e">
        <f>IF(AND(A110&lt;=#REF!,#REF!&lt;'リスト（入院）'!B110),"該当","")</f>
        <v>#REF!</v>
      </c>
      <c r="K110" s="30" t="s">
        <v>1347</v>
      </c>
    </row>
    <row r="111" spans="1:11">
      <c r="A111" s="30">
        <v>107.5</v>
      </c>
      <c r="B111" s="30">
        <v>108.5</v>
      </c>
      <c r="C111" s="30" t="s">
        <v>1348</v>
      </c>
      <c r="D111" s="30">
        <v>108</v>
      </c>
      <c r="F111" s="30" t="e">
        <f>#REF!-A111</f>
        <v>#REF!</v>
      </c>
      <c r="G111" s="30" t="e">
        <f>#REF!-B111</f>
        <v>#REF!</v>
      </c>
      <c r="H111" s="30" t="e">
        <f t="shared" si="3"/>
        <v>#REF!</v>
      </c>
      <c r="I111" s="30" t="e">
        <f>IF(#REF!=B111,"",IF(H111&lt;=0,"該当",""))</f>
        <v>#REF!</v>
      </c>
      <c r="J111" s="30" t="e">
        <f>IF(AND(A111&lt;=#REF!,#REF!&lt;'リスト（入院）'!B111),"該当","")</f>
        <v>#REF!</v>
      </c>
      <c r="K111" s="30" t="s">
        <v>1348</v>
      </c>
    </row>
    <row r="112" spans="1:11">
      <c r="A112" s="30">
        <v>108.5</v>
      </c>
      <c r="B112" s="30">
        <v>109.5</v>
      </c>
      <c r="C112" s="30" t="s">
        <v>1349</v>
      </c>
      <c r="D112" s="30">
        <v>109</v>
      </c>
      <c r="F112" s="30" t="e">
        <f>#REF!-A112</f>
        <v>#REF!</v>
      </c>
      <c r="G112" s="30" t="e">
        <f>#REF!-B112</f>
        <v>#REF!</v>
      </c>
      <c r="H112" s="30" t="e">
        <f t="shared" si="3"/>
        <v>#REF!</v>
      </c>
      <c r="I112" s="30" t="e">
        <f>IF(#REF!=B112,"",IF(H112&lt;=0,"該当",""))</f>
        <v>#REF!</v>
      </c>
      <c r="J112" s="30" t="e">
        <f>IF(AND(A112&lt;=#REF!,#REF!&lt;'リスト（入院）'!B112),"該当","")</f>
        <v>#REF!</v>
      </c>
      <c r="K112" s="30" t="s">
        <v>1349</v>
      </c>
    </row>
    <row r="113" spans="1:11">
      <c r="A113" s="30">
        <v>109.5</v>
      </c>
      <c r="B113" s="30">
        <v>110.5</v>
      </c>
      <c r="C113" s="30" t="s">
        <v>1350</v>
      </c>
      <c r="D113" s="30">
        <v>110</v>
      </c>
      <c r="F113" s="30" t="e">
        <f>#REF!-A113</f>
        <v>#REF!</v>
      </c>
      <c r="G113" s="30" t="e">
        <f>#REF!-B113</f>
        <v>#REF!</v>
      </c>
      <c r="H113" s="30" t="e">
        <f t="shared" si="3"/>
        <v>#REF!</v>
      </c>
      <c r="I113" s="30" t="e">
        <f>IF(#REF!=B113,"",IF(H113&lt;=0,"該当",""))</f>
        <v>#REF!</v>
      </c>
      <c r="J113" s="30" t="e">
        <f>IF(AND(A113&lt;=#REF!,#REF!&lt;'リスト（入院）'!B113),"該当","")</f>
        <v>#REF!</v>
      </c>
      <c r="K113" s="30" t="s">
        <v>1350</v>
      </c>
    </row>
    <row r="114" spans="1:11">
      <c r="A114" s="30">
        <v>110.5</v>
      </c>
      <c r="B114" s="30">
        <v>111.5</v>
      </c>
      <c r="C114" s="30" t="s">
        <v>1351</v>
      </c>
      <c r="D114" s="30">
        <v>111</v>
      </c>
      <c r="F114" s="30" t="e">
        <f>#REF!-A114</f>
        <v>#REF!</v>
      </c>
      <c r="G114" s="30" t="e">
        <f>#REF!-B114</f>
        <v>#REF!</v>
      </c>
      <c r="H114" s="30" t="e">
        <f t="shared" si="3"/>
        <v>#REF!</v>
      </c>
      <c r="I114" s="30" t="e">
        <f>IF(#REF!=B114,"",IF(H114&lt;=0,"該当",""))</f>
        <v>#REF!</v>
      </c>
      <c r="J114" s="30" t="e">
        <f>IF(AND(A114&lt;=#REF!,#REF!&lt;'リスト（入院）'!B114),"該当","")</f>
        <v>#REF!</v>
      </c>
      <c r="K114" s="30" t="s">
        <v>1351</v>
      </c>
    </row>
    <row r="115" spans="1:11">
      <c r="A115" s="30">
        <v>111.5</v>
      </c>
      <c r="B115" s="30">
        <v>112.5</v>
      </c>
      <c r="C115" s="30" t="s">
        <v>1352</v>
      </c>
      <c r="D115" s="30">
        <v>112</v>
      </c>
      <c r="F115" s="30" t="e">
        <f>#REF!-A115</f>
        <v>#REF!</v>
      </c>
      <c r="G115" s="30" t="e">
        <f>#REF!-B115</f>
        <v>#REF!</v>
      </c>
      <c r="H115" s="30" t="e">
        <f t="shared" si="3"/>
        <v>#REF!</v>
      </c>
      <c r="I115" s="30" t="e">
        <f>IF(#REF!=B115,"",IF(H115&lt;=0,"該当",""))</f>
        <v>#REF!</v>
      </c>
      <c r="J115" s="30" t="e">
        <f>IF(AND(A115&lt;=#REF!,#REF!&lt;'リスト（入院）'!B115),"該当","")</f>
        <v>#REF!</v>
      </c>
      <c r="K115" s="30" t="s">
        <v>1352</v>
      </c>
    </row>
    <row r="116" spans="1:11">
      <c r="A116" s="30">
        <v>112.5</v>
      </c>
      <c r="B116" s="30">
        <v>113.5</v>
      </c>
      <c r="C116" s="30" t="s">
        <v>1353</v>
      </c>
      <c r="D116" s="30">
        <v>113</v>
      </c>
      <c r="F116" s="30" t="e">
        <f>#REF!-A116</f>
        <v>#REF!</v>
      </c>
      <c r="G116" s="30" t="e">
        <f>#REF!-B116</f>
        <v>#REF!</v>
      </c>
      <c r="H116" s="30" t="e">
        <f t="shared" si="3"/>
        <v>#REF!</v>
      </c>
      <c r="I116" s="30" t="e">
        <f>IF(#REF!=B116,"",IF(H116&lt;=0,"該当",""))</f>
        <v>#REF!</v>
      </c>
      <c r="J116" s="30" t="e">
        <f>IF(AND(A116&lt;=#REF!,#REF!&lt;'リスト（入院）'!B116),"該当","")</f>
        <v>#REF!</v>
      </c>
      <c r="K116" s="30" t="s">
        <v>1353</v>
      </c>
    </row>
    <row r="117" spans="1:11">
      <c r="A117" s="30">
        <v>113.5</v>
      </c>
      <c r="B117" s="30">
        <v>114.5</v>
      </c>
      <c r="C117" s="30" t="s">
        <v>1354</v>
      </c>
      <c r="D117" s="30">
        <v>114</v>
      </c>
      <c r="F117" s="30" t="e">
        <f>#REF!-A117</f>
        <v>#REF!</v>
      </c>
      <c r="G117" s="30" t="e">
        <f>#REF!-B117</f>
        <v>#REF!</v>
      </c>
      <c r="H117" s="30" t="e">
        <f t="shared" si="3"/>
        <v>#REF!</v>
      </c>
      <c r="I117" s="30" t="e">
        <f>IF(#REF!=B117,"",IF(H117&lt;=0,"該当",""))</f>
        <v>#REF!</v>
      </c>
      <c r="J117" s="30" t="e">
        <f>IF(AND(A117&lt;=#REF!,#REF!&lt;'リスト（入院）'!B117),"該当","")</f>
        <v>#REF!</v>
      </c>
      <c r="K117" s="30" t="s">
        <v>1354</v>
      </c>
    </row>
    <row r="118" spans="1:11">
      <c r="A118" s="30">
        <v>114.5</v>
      </c>
      <c r="B118" s="30">
        <v>115.5</v>
      </c>
      <c r="C118" s="30" t="s">
        <v>1355</v>
      </c>
      <c r="D118" s="30">
        <v>115</v>
      </c>
      <c r="F118" s="30" t="e">
        <f>#REF!-A118</f>
        <v>#REF!</v>
      </c>
      <c r="G118" s="30" t="e">
        <f>#REF!-B118</f>
        <v>#REF!</v>
      </c>
      <c r="H118" s="30" t="e">
        <f t="shared" si="3"/>
        <v>#REF!</v>
      </c>
      <c r="I118" s="30" t="e">
        <f>IF(#REF!=B118,"",IF(H118&lt;=0,"該当",""))</f>
        <v>#REF!</v>
      </c>
      <c r="J118" s="30" t="e">
        <f>IF(AND(A118&lt;=#REF!,#REF!&lt;'リスト（入院）'!B118),"該当","")</f>
        <v>#REF!</v>
      </c>
      <c r="K118" s="30" t="s">
        <v>1355</v>
      </c>
    </row>
    <row r="119" spans="1:11">
      <c r="A119" s="30">
        <v>115.5</v>
      </c>
      <c r="B119" s="30">
        <v>116.5</v>
      </c>
      <c r="C119" s="30" t="s">
        <v>1356</v>
      </c>
      <c r="D119" s="30">
        <v>116</v>
      </c>
      <c r="F119" s="30" t="e">
        <f>#REF!-A119</f>
        <v>#REF!</v>
      </c>
      <c r="G119" s="30" t="e">
        <f>#REF!-B119</f>
        <v>#REF!</v>
      </c>
      <c r="H119" s="30" t="e">
        <f t="shared" si="3"/>
        <v>#REF!</v>
      </c>
      <c r="I119" s="30" t="e">
        <f>IF(#REF!=B119,"",IF(H119&lt;=0,"該当",""))</f>
        <v>#REF!</v>
      </c>
      <c r="J119" s="30" t="e">
        <f>IF(AND(A119&lt;=#REF!,#REF!&lt;'リスト（入院）'!B119),"該当","")</f>
        <v>#REF!</v>
      </c>
      <c r="K119" s="30" t="s">
        <v>1356</v>
      </c>
    </row>
    <row r="120" spans="1:11">
      <c r="A120" s="30">
        <v>116.5</v>
      </c>
      <c r="B120" s="30">
        <v>117.5</v>
      </c>
      <c r="C120" s="30" t="s">
        <v>1357</v>
      </c>
      <c r="D120" s="30">
        <v>117</v>
      </c>
      <c r="F120" s="30" t="e">
        <f>#REF!-A120</f>
        <v>#REF!</v>
      </c>
      <c r="G120" s="30" t="e">
        <f>#REF!-B120</f>
        <v>#REF!</v>
      </c>
      <c r="H120" s="30" t="e">
        <f t="shared" si="3"/>
        <v>#REF!</v>
      </c>
      <c r="I120" s="30" t="e">
        <f>IF(#REF!=B120,"",IF(H120&lt;=0,"該当",""))</f>
        <v>#REF!</v>
      </c>
      <c r="J120" s="30" t="e">
        <f>IF(AND(A120&lt;=#REF!,#REF!&lt;'リスト（入院）'!B120),"該当","")</f>
        <v>#REF!</v>
      </c>
      <c r="K120" s="30" t="s">
        <v>1357</v>
      </c>
    </row>
    <row r="121" spans="1:11">
      <c r="A121" s="30">
        <v>117.5</v>
      </c>
      <c r="B121" s="30">
        <v>118.5</v>
      </c>
      <c r="C121" s="30" t="s">
        <v>1358</v>
      </c>
      <c r="D121" s="30">
        <v>118</v>
      </c>
      <c r="F121" s="30" t="e">
        <f>#REF!-A121</f>
        <v>#REF!</v>
      </c>
      <c r="G121" s="30" t="e">
        <f>#REF!-B121</f>
        <v>#REF!</v>
      </c>
      <c r="H121" s="30" t="e">
        <f t="shared" si="3"/>
        <v>#REF!</v>
      </c>
      <c r="I121" s="30" t="e">
        <f>IF(#REF!=B121,"",IF(H121&lt;=0,"該当",""))</f>
        <v>#REF!</v>
      </c>
      <c r="J121" s="30" t="e">
        <f>IF(AND(A121&lt;=#REF!,#REF!&lt;'リスト（入院）'!B121),"該当","")</f>
        <v>#REF!</v>
      </c>
      <c r="K121" s="30" t="s">
        <v>1358</v>
      </c>
    </row>
    <row r="122" spans="1:11">
      <c r="A122" s="30">
        <v>118.5</v>
      </c>
      <c r="B122" s="30">
        <v>119.5</v>
      </c>
      <c r="C122" s="30" t="s">
        <v>1359</v>
      </c>
      <c r="D122" s="30">
        <v>119</v>
      </c>
      <c r="F122" s="30" t="e">
        <f>#REF!-A122</f>
        <v>#REF!</v>
      </c>
      <c r="G122" s="30" t="e">
        <f>#REF!-B122</f>
        <v>#REF!</v>
      </c>
      <c r="H122" s="30" t="e">
        <f t="shared" si="3"/>
        <v>#REF!</v>
      </c>
      <c r="I122" s="30" t="e">
        <f>IF(#REF!=B122,"",IF(H122&lt;=0,"該当",""))</f>
        <v>#REF!</v>
      </c>
      <c r="J122" s="30" t="e">
        <f>IF(AND(A122&lt;=#REF!,#REF!&lt;'リスト（入院）'!B122),"該当","")</f>
        <v>#REF!</v>
      </c>
      <c r="K122" s="30" t="s">
        <v>1359</v>
      </c>
    </row>
    <row r="123" spans="1:11">
      <c r="A123" s="30">
        <v>119.5</v>
      </c>
      <c r="B123" s="30">
        <v>120.5</v>
      </c>
      <c r="C123" s="30" t="s">
        <v>1360</v>
      </c>
      <c r="D123" s="30">
        <v>120</v>
      </c>
      <c r="F123" s="30" t="e">
        <f>#REF!-A123</f>
        <v>#REF!</v>
      </c>
      <c r="G123" s="30" t="e">
        <f>#REF!-B123</f>
        <v>#REF!</v>
      </c>
      <c r="H123" s="30" t="e">
        <f t="shared" si="3"/>
        <v>#REF!</v>
      </c>
      <c r="I123" s="30" t="e">
        <f>IF(#REF!=B123,"",IF(H123&lt;=0,"該当",""))</f>
        <v>#REF!</v>
      </c>
      <c r="J123" s="30" t="e">
        <f>IF(AND(A123&lt;=#REF!,#REF!&lt;'リスト（入院）'!B123),"該当","")</f>
        <v>#REF!</v>
      </c>
      <c r="K123" s="30" t="s">
        <v>1360</v>
      </c>
    </row>
    <row r="124" spans="1:11">
      <c r="A124" s="30">
        <v>120.5</v>
      </c>
      <c r="B124" s="30">
        <v>121.5</v>
      </c>
      <c r="C124" s="30" t="s">
        <v>1361</v>
      </c>
      <c r="D124" s="30">
        <v>121</v>
      </c>
      <c r="F124" s="30" t="e">
        <f>#REF!-A124</f>
        <v>#REF!</v>
      </c>
      <c r="G124" s="30" t="e">
        <f>#REF!-B124</f>
        <v>#REF!</v>
      </c>
      <c r="H124" s="30" t="e">
        <f t="shared" si="3"/>
        <v>#REF!</v>
      </c>
      <c r="I124" s="30" t="e">
        <f>IF(#REF!=B124,"",IF(H124&lt;=0,"該当",""))</f>
        <v>#REF!</v>
      </c>
      <c r="J124" s="30" t="e">
        <f>IF(AND(A124&lt;=#REF!,#REF!&lt;'リスト（入院）'!B124),"該当","")</f>
        <v>#REF!</v>
      </c>
      <c r="K124" s="30" t="s">
        <v>1361</v>
      </c>
    </row>
    <row r="125" spans="1:11">
      <c r="A125" s="30">
        <v>121.5</v>
      </c>
      <c r="B125" s="30">
        <v>122.5</v>
      </c>
      <c r="C125" s="30" t="s">
        <v>1362</v>
      </c>
      <c r="D125" s="30">
        <v>122</v>
      </c>
      <c r="F125" s="30" t="e">
        <f>#REF!-A125</f>
        <v>#REF!</v>
      </c>
      <c r="G125" s="30" t="e">
        <f>#REF!-B125</f>
        <v>#REF!</v>
      </c>
      <c r="H125" s="30" t="e">
        <f t="shared" si="3"/>
        <v>#REF!</v>
      </c>
      <c r="I125" s="30" t="e">
        <f>IF(#REF!=B125,"",IF(H125&lt;=0,"該当",""))</f>
        <v>#REF!</v>
      </c>
      <c r="J125" s="30" t="e">
        <f>IF(AND(A125&lt;=#REF!,#REF!&lt;'リスト（入院）'!B125),"該当","")</f>
        <v>#REF!</v>
      </c>
      <c r="K125" s="30" t="s">
        <v>1362</v>
      </c>
    </row>
    <row r="126" spans="1:11">
      <c r="A126" s="30">
        <v>122.5</v>
      </c>
      <c r="B126" s="30">
        <v>123.5</v>
      </c>
      <c r="C126" s="30" t="s">
        <v>1363</v>
      </c>
      <c r="D126" s="30">
        <v>123</v>
      </c>
      <c r="F126" s="30" t="e">
        <f>#REF!-A126</f>
        <v>#REF!</v>
      </c>
      <c r="G126" s="30" t="e">
        <f>#REF!-B126</f>
        <v>#REF!</v>
      </c>
      <c r="H126" s="30" t="e">
        <f t="shared" si="3"/>
        <v>#REF!</v>
      </c>
      <c r="I126" s="30" t="e">
        <f>IF(#REF!=B126,"",IF(H126&lt;=0,"該当",""))</f>
        <v>#REF!</v>
      </c>
      <c r="J126" s="30" t="e">
        <f>IF(AND(A126&lt;=#REF!,#REF!&lt;'リスト（入院）'!B126),"該当","")</f>
        <v>#REF!</v>
      </c>
      <c r="K126" s="30" t="s">
        <v>1363</v>
      </c>
    </row>
    <row r="127" spans="1:11">
      <c r="A127" s="30">
        <v>123.5</v>
      </c>
      <c r="B127" s="30">
        <v>124.5</v>
      </c>
      <c r="C127" s="30" t="s">
        <v>1364</v>
      </c>
      <c r="D127" s="30">
        <v>124</v>
      </c>
      <c r="F127" s="30" t="e">
        <f>#REF!-A127</f>
        <v>#REF!</v>
      </c>
      <c r="G127" s="30" t="e">
        <f>#REF!-B127</f>
        <v>#REF!</v>
      </c>
      <c r="H127" s="30" t="e">
        <f t="shared" si="3"/>
        <v>#REF!</v>
      </c>
      <c r="I127" s="30" t="e">
        <f>IF(#REF!=B127,"",IF(H127&lt;=0,"該当",""))</f>
        <v>#REF!</v>
      </c>
      <c r="J127" s="30" t="e">
        <f>IF(AND(A127&lt;=#REF!,#REF!&lt;'リスト（入院）'!B127),"該当","")</f>
        <v>#REF!</v>
      </c>
      <c r="K127" s="30" t="s">
        <v>1364</v>
      </c>
    </row>
    <row r="128" spans="1:11">
      <c r="A128" s="30">
        <v>124.5</v>
      </c>
      <c r="B128" s="30">
        <v>125.5</v>
      </c>
      <c r="C128" s="30" t="s">
        <v>1365</v>
      </c>
      <c r="D128" s="30">
        <v>125</v>
      </c>
      <c r="F128" s="30" t="e">
        <f>#REF!-A128</f>
        <v>#REF!</v>
      </c>
      <c r="G128" s="30" t="e">
        <f>#REF!-B128</f>
        <v>#REF!</v>
      </c>
      <c r="H128" s="30" t="e">
        <f t="shared" si="3"/>
        <v>#REF!</v>
      </c>
      <c r="I128" s="30" t="e">
        <f>IF(#REF!=B128,"",IF(H128&lt;=0,"該当",""))</f>
        <v>#REF!</v>
      </c>
      <c r="J128" s="30" t="e">
        <f>IF(AND(A128&lt;=#REF!,#REF!&lt;'リスト（入院）'!B128),"該当","")</f>
        <v>#REF!</v>
      </c>
      <c r="K128" s="30" t="s">
        <v>1365</v>
      </c>
    </row>
    <row r="129" spans="1:11">
      <c r="A129" s="30">
        <v>125.5</v>
      </c>
      <c r="B129" s="30">
        <v>126.5</v>
      </c>
      <c r="C129" s="30" t="s">
        <v>1366</v>
      </c>
      <c r="D129" s="30">
        <v>126</v>
      </c>
      <c r="F129" s="30" t="e">
        <f>#REF!-A129</f>
        <v>#REF!</v>
      </c>
      <c r="G129" s="30" t="e">
        <f>#REF!-B129</f>
        <v>#REF!</v>
      </c>
      <c r="H129" s="30" t="e">
        <f t="shared" si="3"/>
        <v>#REF!</v>
      </c>
      <c r="I129" s="30" t="e">
        <f>IF(#REF!=B129,"",IF(H129&lt;=0,"該当",""))</f>
        <v>#REF!</v>
      </c>
      <c r="J129" s="30" t="e">
        <f>IF(AND(A129&lt;=#REF!,#REF!&lt;'リスト（入院）'!B129),"該当","")</f>
        <v>#REF!</v>
      </c>
      <c r="K129" s="30" t="s">
        <v>1366</v>
      </c>
    </row>
    <row r="130" spans="1:11">
      <c r="A130" s="30">
        <v>126.5</v>
      </c>
      <c r="B130" s="30">
        <v>127.5</v>
      </c>
      <c r="C130" s="30" t="s">
        <v>1367</v>
      </c>
      <c r="D130" s="30">
        <v>127</v>
      </c>
      <c r="F130" s="30" t="e">
        <f>#REF!-A130</f>
        <v>#REF!</v>
      </c>
      <c r="G130" s="30" t="e">
        <f>#REF!-B130</f>
        <v>#REF!</v>
      </c>
      <c r="H130" s="30" t="e">
        <f t="shared" si="3"/>
        <v>#REF!</v>
      </c>
      <c r="I130" s="30" t="e">
        <f>IF(#REF!=B130,"",IF(H130&lt;=0,"該当",""))</f>
        <v>#REF!</v>
      </c>
      <c r="J130" s="30" t="e">
        <f>IF(AND(A130&lt;=#REF!,#REF!&lt;'リスト（入院）'!B130),"該当","")</f>
        <v>#REF!</v>
      </c>
      <c r="K130" s="30" t="s">
        <v>1367</v>
      </c>
    </row>
    <row r="131" spans="1:11">
      <c r="A131" s="30">
        <v>127.5</v>
      </c>
      <c r="B131" s="30">
        <v>128.5</v>
      </c>
      <c r="C131" s="30" t="s">
        <v>1368</v>
      </c>
      <c r="D131" s="30">
        <v>128</v>
      </c>
      <c r="F131" s="30" t="e">
        <f>#REF!-A131</f>
        <v>#REF!</v>
      </c>
      <c r="G131" s="30" t="e">
        <f>#REF!-B131</f>
        <v>#REF!</v>
      </c>
      <c r="H131" s="30" t="e">
        <f t="shared" si="3"/>
        <v>#REF!</v>
      </c>
      <c r="I131" s="30" t="e">
        <f>IF(#REF!=B131,"",IF(H131&lt;=0,"該当",""))</f>
        <v>#REF!</v>
      </c>
      <c r="J131" s="30" t="e">
        <f>IF(AND(A131&lt;=#REF!,#REF!&lt;'リスト（入院）'!B131),"該当","")</f>
        <v>#REF!</v>
      </c>
      <c r="K131" s="30" t="s">
        <v>1368</v>
      </c>
    </row>
    <row r="132" spans="1:11">
      <c r="A132" s="30">
        <v>128.5</v>
      </c>
      <c r="B132" s="30">
        <v>129.5</v>
      </c>
      <c r="C132" s="30" t="s">
        <v>1369</v>
      </c>
      <c r="D132" s="30">
        <v>129</v>
      </c>
      <c r="F132" s="30" t="e">
        <f>#REF!-A132</f>
        <v>#REF!</v>
      </c>
      <c r="G132" s="30" t="e">
        <f>#REF!-B132</f>
        <v>#REF!</v>
      </c>
      <c r="H132" s="30" t="e">
        <f t="shared" ref="H132:H153" si="4">F132*G132</f>
        <v>#REF!</v>
      </c>
      <c r="I132" s="30" t="e">
        <f>IF(#REF!=B132,"",IF(H132&lt;=0,"該当",""))</f>
        <v>#REF!</v>
      </c>
      <c r="J132" s="30" t="e">
        <f>IF(AND(A132&lt;=#REF!,#REF!&lt;'リスト（入院）'!B132),"該当","")</f>
        <v>#REF!</v>
      </c>
      <c r="K132" s="30" t="s">
        <v>1369</v>
      </c>
    </row>
    <row r="133" spans="1:11">
      <c r="A133" s="30">
        <v>129.5</v>
      </c>
      <c r="B133" s="30">
        <v>130.5</v>
      </c>
      <c r="C133" s="30" t="s">
        <v>1370</v>
      </c>
      <c r="D133" s="30">
        <v>130</v>
      </c>
      <c r="F133" s="30" t="e">
        <f>#REF!-A133</f>
        <v>#REF!</v>
      </c>
      <c r="G133" s="30" t="e">
        <f>#REF!-B133</f>
        <v>#REF!</v>
      </c>
      <c r="H133" s="30" t="e">
        <f t="shared" si="4"/>
        <v>#REF!</v>
      </c>
      <c r="I133" s="30" t="e">
        <f>IF(#REF!=B133,"",IF(H133&lt;=0,"該当",""))</f>
        <v>#REF!</v>
      </c>
      <c r="J133" s="30" t="e">
        <f>IF(AND(A133&lt;=#REF!,#REF!&lt;'リスト（入院）'!B133),"該当","")</f>
        <v>#REF!</v>
      </c>
      <c r="K133" s="30" t="s">
        <v>1370</v>
      </c>
    </row>
    <row r="134" spans="1:11">
      <c r="A134" s="30">
        <v>130.5</v>
      </c>
      <c r="B134" s="30">
        <v>131.5</v>
      </c>
      <c r="C134" s="30" t="s">
        <v>1371</v>
      </c>
      <c r="D134" s="30">
        <v>131</v>
      </c>
      <c r="F134" s="30" t="e">
        <f>#REF!-A134</f>
        <v>#REF!</v>
      </c>
      <c r="G134" s="30" t="e">
        <f>#REF!-B134</f>
        <v>#REF!</v>
      </c>
      <c r="H134" s="30" t="e">
        <f t="shared" si="4"/>
        <v>#REF!</v>
      </c>
      <c r="I134" s="30" t="e">
        <f>IF(#REF!=B134,"",IF(H134&lt;=0,"該当",""))</f>
        <v>#REF!</v>
      </c>
      <c r="J134" s="30" t="e">
        <f>IF(AND(A134&lt;=#REF!,#REF!&lt;'リスト（入院）'!B134),"該当","")</f>
        <v>#REF!</v>
      </c>
      <c r="K134" s="30" t="s">
        <v>1371</v>
      </c>
    </row>
    <row r="135" spans="1:11">
      <c r="A135" s="30">
        <v>131.5</v>
      </c>
      <c r="B135" s="30">
        <v>132.5</v>
      </c>
      <c r="C135" s="30" t="s">
        <v>1372</v>
      </c>
      <c r="D135" s="30">
        <v>132</v>
      </c>
      <c r="F135" s="30" t="e">
        <f>#REF!-A135</f>
        <v>#REF!</v>
      </c>
      <c r="G135" s="30" t="e">
        <f>#REF!-B135</f>
        <v>#REF!</v>
      </c>
      <c r="H135" s="30" t="e">
        <f t="shared" si="4"/>
        <v>#REF!</v>
      </c>
      <c r="I135" s="30" t="e">
        <f>IF(#REF!=B135,"",IF(H135&lt;=0,"該当",""))</f>
        <v>#REF!</v>
      </c>
      <c r="J135" s="30" t="e">
        <f>IF(AND(A135&lt;=#REF!,#REF!&lt;'リスト（入院）'!B135),"該当","")</f>
        <v>#REF!</v>
      </c>
      <c r="K135" s="30" t="s">
        <v>1372</v>
      </c>
    </row>
    <row r="136" spans="1:11">
      <c r="A136" s="30">
        <v>132.5</v>
      </c>
      <c r="B136" s="30">
        <v>133.5</v>
      </c>
      <c r="C136" s="30" t="s">
        <v>1373</v>
      </c>
      <c r="D136" s="30">
        <v>133</v>
      </c>
      <c r="F136" s="30" t="e">
        <f>#REF!-A136</f>
        <v>#REF!</v>
      </c>
      <c r="G136" s="30" t="e">
        <f>#REF!-B136</f>
        <v>#REF!</v>
      </c>
      <c r="H136" s="30" t="e">
        <f t="shared" si="4"/>
        <v>#REF!</v>
      </c>
      <c r="I136" s="30" t="e">
        <f>IF(#REF!=B136,"",IF(H136&lt;=0,"該当",""))</f>
        <v>#REF!</v>
      </c>
      <c r="J136" s="30" t="e">
        <f>IF(AND(A136&lt;=#REF!,#REF!&lt;'リスト（入院）'!B136),"該当","")</f>
        <v>#REF!</v>
      </c>
      <c r="K136" s="30" t="s">
        <v>1373</v>
      </c>
    </row>
    <row r="137" spans="1:11">
      <c r="A137" s="30">
        <v>133.5</v>
      </c>
      <c r="B137" s="30">
        <v>134.5</v>
      </c>
      <c r="C137" s="30" t="s">
        <v>1374</v>
      </c>
      <c r="D137" s="30">
        <v>134</v>
      </c>
      <c r="F137" s="30" t="e">
        <f>#REF!-A137</f>
        <v>#REF!</v>
      </c>
      <c r="G137" s="30" t="e">
        <f>#REF!-B137</f>
        <v>#REF!</v>
      </c>
      <c r="H137" s="30" t="e">
        <f t="shared" si="4"/>
        <v>#REF!</v>
      </c>
      <c r="I137" s="30" t="e">
        <f>IF(#REF!=B137,"",IF(H137&lt;=0,"該当",""))</f>
        <v>#REF!</v>
      </c>
      <c r="J137" s="30" t="e">
        <f>IF(AND(A137&lt;=#REF!,#REF!&lt;'リスト（入院）'!B137),"該当","")</f>
        <v>#REF!</v>
      </c>
      <c r="K137" s="30" t="s">
        <v>1374</v>
      </c>
    </row>
    <row r="138" spans="1:11">
      <c r="A138" s="30">
        <v>134.5</v>
      </c>
      <c r="B138" s="30">
        <v>135.5</v>
      </c>
      <c r="C138" s="30" t="s">
        <v>1375</v>
      </c>
      <c r="D138" s="30">
        <v>135</v>
      </c>
      <c r="F138" s="30" t="e">
        <f>#REF!-A138</f>
        <v>#REF!</v>
      </c>
      <c r="G138" s="30" t="e">
        <f>#REF!-B138</f>
        <v>#REF!</v>
      </c>
      <c r="H138" s="30" t="e">
        <f t="shared" si="4"/>
        <v>#REF!</v>
      </c>
      <c r="I138" s="30" t="e">
        <f>IF(#REF!=B138,"",IF(H138&lt;=0,"該当",""))</f>
        <v>#REF!</v>
      </c>
      <c r="J138" s="30" t="e">
        <f>IF(AND(A138&lt;=#REF!,#REF!&lt;'リスト（入院）'!B138),"該当","")</f>
        <v>#REF!</v>
      </c>
      <c r="K138" s="30" t="s">
        <v>1375</v>
      </c>
    </row>
    <row r="139" spans="1:11">
      <c r="A139" s="30">
        <v>135.5</v>
      </c>
      <c r="B139" s="30">
        <v>136.5</v>
      </c>
      <c r="C139" s="30" t="s">
        <v>1376</v>
      </c>
      <c r="D139" s="30">
        <v>136</v>
      </c>
      <c r="F139" s="30" t="e">
        <f>#REF!-A139</f>
        <v>#REF!</v>
      </c>
      <c r="G139" s="30" t="e">
        <f>#REF!-B139</f>
        <v>#REF!</v>
      </c>
      <c r="H139" s="30" t="e">
        <f t="shared" si="4"/>
        <v>#REF!</v>
      </c>
      <c r="I139" s="30" t="e">
        <f>IF(#REF!=B139,"",IF(H139&lt;=0,"該当",""))</f>
        <v>#REF!</v>
      </c>
      <c r="J139" s="30" t="e">
        <f>IF(AND(A139&lt;=#REF!,#REF!&lt;'リスト（入院）'!B139),"該当","")</f>
        <v>#REF!</v>
      </c>
      <c r="K139" s="30" t="s">
        <v>1376</v>
      </c>
    </row>
    <row r="140" spans="1:11">
      <c r="A140" s="30">
        <v>136.5</v>
      </c>
      <c r="B140" s="30">
        <v>137.5</v>
      </c>
      <c r="C140" s="30" t="s">
        <v>1377</v>
      </c>
      <c r="D140" s="30">
        <v>137</v>
      </c>
      <c r="F140" s="30" t="e">
        <f>#REF!-A140</f>
        <v>#REF!</v>
      </c>
      <c r="G140" s="30" t="e">
        <f>#REF!-B140</f>
        <v>#REF!</v>
      </c>
      <c r="H140" s="30" t="e">
        <f t="shared" si="4"/>
        <v>#REF!</v>
      </c>
      <c r="I140" s="30" t="e">
        <f>IF(#REF!=B140,"",IF(H140&lt;=0,"該当",""))</f>
        <v>#REF!</v>
      </c>
      <c r="J140" s="30" t="e">
        <f>IF(AND(A140&lt;=#REF!,#REF!&lt;'リスト（入院）'!B140),"該当","")</f>
        <v>#REF!</v>
      </c>
      <c r="K140" s="30" t="s">
        <v>1377</v>
      </c>
    </row>
    <row r="141" spans="1:11">
      <c r="A141" s="30">
        <v>137.5</v>
      </c>
      <c r="B141" s="30">
        <v>138.5</v>
      </c>
      <c r="C141" s="30" t="s">
        <v>1378</v>
      </c>
      <c r="D141" s="30">
        <v>138</v>
      </c>
      <c r="F141" s="30" t="e">
        <f>#REF!-A141</f>
        <v>#REF!</v>
      </c>
      <c r="G141" s="30" t="e">
        <f>#REF!-B141</f>
        <v>#REF!</v>
      </c>
      <c r="H141" s="30" t="e">
        <f t="shared" si="4"/>
        <v>#REF!</v>
      </c>
      <c r="I141" s="30" t="e">
        <f>IF(#REF!=B141,"",IF(H141&lt;=0,"該当",""))</f>
        <v>#REF!</v>
      </c>
      <c r="J141" s="30" t="e">
        <f>IF(AND(A141&lt;=#REF!,#REF!&lt;'リスト（入院）'!B141),"該当","")</f>
        <v>#REF!</v>
      </c>
      <c r="K141" s="30" t="s">
        <v>1378</v>
      </c>
    </row>
    <row r="142" spans="1:11">
      <c r="A142" s="30">
        <v>138.5</v>
      </c>
      <c r="B142" s="30">
        <v>139.5</v>
      </c>
      <c r="C142" s="30" t="s">
        <v>1379</v>
      </c>
      <c r="D142" s="30">
        <v>139</v>
      </c>
      <c r="F142" s="30" t="e">
        <f>#REF!-A142</f>
        <v>#REF!</v>
      </c>
      <c r="G142" s="30" t="e">
        <f>#REF!-B142</f>
        <v>#REF!</v>
      </c>
      <c r="H142" s="30" t="e">
        <f t="shared" si="4"/>
        <v>#REF!</v>
      </c>
      <c r="I142" s="30" t="e">
        <f>IF(#REF!=B142,"",IF(H142&lt;=0,"該当",""))</f>
        <v>#REF!</v>
      </c>
      <c r="J142" s="30" t="e">
        <f>IF(AND(A142&lt;=#REF!,#REF!&lt;'リスト（入院）'!B142),"該当","")</f>
        <v>#REF!</v>
      </c>
      <c r="K142" s="30" t="s">
        <v>1379</v>
      </c>
    </row>
    <row r="143" spans="1:11">
      <c r="A143" s="30">
        <v>139.5</v>
      </c>
      <c r="B143" s="30">
        <v>140.5</v>
      </c>
      <c r="C143" s="30" t="s">
        <v>1380</v>
      </c>
      <c r="D143" s="30">
        <v>140</v>
      </c>
      <c r="F143" s="30" t="e">
        <f>#REF!-A143</f>
        <v>#REF!</v>
      </c>
      <c r="G143" s="30" t="e">
        <f>#REF!-B143</f>
        <v>#REF!</v>
      </c>
      <c r="H143" s="30" t="e">
        <f t="shared" si="4"/>
        <v>#REF!</v>
      </c>
      <c r="I143" s="30" t="e">
        <f>IF(#REF!=B143,"",IF(H143&lt;=0,"該当",""))</f>
        <v>#REF!</v>
      </c>
      <c r="J143" s="30" t="e">
        <f>IF(AND(A143&lt;=#REF!,#REF!&lt;'リスト（入院）'!B143),"該当","")</f>
        <v>#REF!</v>
      </c>
      <c r="K143" s="30" t="s">
        <v>1380</v>
      </c>
    </row>
    <row r="144" spans="1:11">
      <c r="A144" s="30">
        <v>140.5</v>
      </c>
      <c r="B144" s="30">
        <v>141.5</v>
      </c>
      <c r="C144" s="30" t="s">
        <v>1381</v>
      </c>
      <c r="D144" s="30">
        <v>141</v>
      </c>
      <c r="F144" s="30" t="e">
        <f>#REF!-A144</f>
        <v>#REF!</v>
      </c>
      <c r="G144" s="30" t="e">
        <f>#REF!-B144</f>
        <v>#REF!</v>
      </c>
      <c r="H144" s="30" t="e">
        <f t="shared" si="4"/>
        <v>#REF!</v>
      </c>
      <c r="I144" s="30" t="e">
        <f>IF(#REF!=B144,"",IF(H144&lt;=0,"該当",""))</f>
        <v>#REF!</v>
      </c>
      <c r="J144" s="30" t="e">
        <f>IF(AND(A144&lt;=#REF!,#REF!&lt;'リスト（入院）'!B144),"該当","")</f>
        <v>#REF!</v>
      </c>
      <c r="K144" s="30" t="s">
        <v>1381</v>
      </c>
    </row>
    <row r="145" spans="1:11">
      <c r="A145" s="30">
        <v>141.5</v>
      </c>
      <c r="B145" s="30">
        <v>142.5</v>
      </c>
      <c r="C145" s="30" t="s">
        <v>1382</v>
      </c>
      <c r="D145" s="30">
        <v>142</v>
      </c>
      <c r="F145" s="30" t="e">
        <f>#REF!-A145</f>
        <v>#REF!</v>
      </c>
      <c r="G145" s="30" t="e">
        <f>#REF!-B145</f>
        <v>#REF!</v>
      </c>
      <c r="H145" s="30" t="e">
        <f t="shared" si="4"/>
        <v>#REF!</v>
      </c>
      <c r="I145" s="30" t="e">
        <f>IF(#REF!=B145,"",IF(H145&lt;=0,"該当",""))</f>
        <v>#REF!</v>
      </c>
      <c r="J145" s="30" t="e">
        <f>IF(AND(A145&lt;=#REF!,#REF!&lt;'リスト（入院）'!B145),"該当","")</f>
        <v>#REF!</v>
      </c>
      <c r="K145" s="30" t="s">
        <v>1382</v>
      </c>
    </row>
    <row r="146" spans="1:11">
      <c r="A146" s="30">
        <v>142.5</v>
      </c>
      <c r="B146" s="30">
        <v>143.5</v>
      </c>
      <c r="C146" s="30" t="s">
        <v>1383</v>
      </c>
      <c r="D146" s="30">
        <v>143</v>
      </c>
      <c r="F146" s="30" t="e">
        <f>#REF!-A146</f>
        <v>#REF!</v>
      </c>
      <c r="G146" s="30" t="e">
        <f>#REF!-B146</f>
        <v>#REF!</v>
      </c>
      <c r="H146" s="30" t="e">
        <f t="shared" si="4"/>
        <v>#REF!</v>
      </c>
      <c r="I146" s="30" t="e">
        <f>IF(#REF!=B146,"",IF(H146&lt;=0,"該当",""))</f>
        <v>#REF!</v>
      </c>
      <c r="J146" s="30" t="e">
        <f>IF(AND(A146&lt;=#REF!,#REF!&lt;'リスト（入院）'!B146),"該当","")</f>
        <v>#REF!</v>
      </c>
      <c r="K146" s="30" t="s">
        <v>1383</v>
      </c>
    </row>
    <row r="147" spans="1:11">
      <c r="A147" s="30">
        <v>143.5</v>
      </c>
      <c r="B147" s="30">
        <v>144.5</v>
      </c>
      <c r="C147" s="30" t="s">
        <v>1384</v>
      </c>
      <c r="D147" s="30">
        <v>144</v>
      </c>
      <c r="F147" s="30" t="e">
        <f>#REF!-A147</f>
        <v>#REF!</v>
      </c>
      <c r="G147" s="30" t="e">
        <f>#REF!-B147</f>
        <v>#REF!</v>
      </c>
      <c r="H147" s="30" t="e">
        <f t="shared" si="4"/>
        <v>#REF!</v>
      </c>
      <c r="I147" s="30" t="e">
        <f>IF(#REF!=B147,"",IF(H147&lt;=0,"該当",""))</f>
        <v>#REF!</v>
      </c>
      <c r="J147" s="30" t="e">
        <f>IF(AND(A147&lt;=#REF!,#REF!&lt;'リスト（入院）'!B147),"該当","")</f>
        <v>#REF!</v>
      </c>
      <c r="K147" s="30" t="s">
        <v>1384</v>
      </c>
    </row>
    <row r="148" spans="1:11">
      <c r="A148" s="30">
        <v>144.5</v>
      </c>
      <c r="B148" s="30">
        <v>145.5</v>
      </c>
      <c r="C148" s="30" t="s">
        <v>1385</v>
      </c>
      <c r="D148" s="30">
        <v>145</v>
      </c>
      <c r="F148" s="30" t="e">
        <f>#REF!-A148</f>
        <v>#REF!</v>
      </c>
      <c r="G148" s="30" t="e">
        <f>#REF!-B148</f>
        <v>#REF!</v>
      </c>
      <c r="H148" s="30" t="e">
        <f t="shared" si="4"/>
        <v>#REF!</v>
      </c>
      <c r="I148" s="30" t="e">
        <f>IF(#REF!=B148,"",IF(H148&lt;=0,"該当",""))</f>
        <v>#REF!</v>
      </c>
      <c r="J148" s="30" t="e">
        <f>IF(AND(A148&lt;=#REF!,#REF!&lt;'リスト（入院）'!B148),"該当","")</f>
        <v>#REF!</v>
      </c>
      <c r="K148" s="30" t="s">
        <v>1385</v>
      </c>
    </row>
    <row r="149" spans="1:11">
      <c r="A149" s="30">
        <v>145.5</v>
      </c>
      <c r="B149" s="30">
        <v>146.5</v>
      </c>
      <c r="C149" s="30" t="s">
        <v>1386</v>
      </c>
      <c r="D149" s="30">
        <v>146</v>
      </c>
      <c r="F149" s="30" t="e">
        <f>#REF!-A149</f>
        <v>#REF!</v>
      </c>
      <c r="G149" s="30" t="e">
        <f>#REF!-B149</f>
        <v>#REF!</v>
      </c>
      <c r="H149" s="30" t="e">
        <f t="shared" si="4"/>
        <v>#REF!</v>
      </c>
      <c r="I149" s="30" t="e">
        <f>IF(#REF!=B149,"",IF(H149&lt;=0,"該当",""))</f>
        <v>#REF!</v>
      </c>
      <c r="J149" s="30" t="e">
        <f>IF(AND(A149&lt;=#REF!,#REF!&lt;'リスト（入院）'!B149),"該当","")</f>
        <v>#REF!</v>
      </c>
      <c r="K149" s="30" t="s">
        <v>1386</v>
      </c>
    </row>
    <row r="150" spans="1:11">
      <c r="A150" s="30">
        <v>146.5</v>
      </c>
      <c r="B150" s="30">
        <v>147.5</v>
      </c>
      <c r="C150" s="30" t="s">
        <v>1387</v>
      </c>
      <c r="D150" s="30">
        <v>147</v>
      </c>
      <c r="F150" s="30" t="e">
        <f>#REF!-A150</f>
        <v>#REF!</v>
      </c>
      <c r="G150" s="30" t="e">
        <f>#REF!-B150</f>
        <v>#REF!</v>
      </c>
      <c r="H150" s="30" t="e">
        <f t="shared" si="4"/>
        <v>#REF!</v>
      </c>
      <c r="I150" s="30" t="e">
        <f>IF(#REF!=B150,"",IF(H150&lt;=0,"該当",""))</f>
        <v>#REF!</v>
      </c>
      <c r="J150" s="30" t="e">
        <f>IF(AND(A150&lt;=#REF!,#REF!&lt;'リスト（入院）'!B150),"該当","")</f>
        <v>#REF!</v>
      </c>
      <c r="K150" s="30" t="s">
        <v>1387</v>
      </c>
    </row>
    <row r="151" spans="1:11">
      <c r="A151" s="30">
        <v>147.5</v>
      </c>
      <c r="B151" s="30">
        <v>148.5</v>
      </c>
      <c r="C151" s="30" t="s">
        <v>1388</v>
      </c>
      <c r="D151" s="30">
        <v>148</v>
      </c>
      <c r="F151" s="30" t="e">
        <f>#REF!-A151</f>
        <v>#REF!</v>
      </c>
      <c r="G151" s="30" t="e">
        <f>#REF!-B151</f>
        <v>#REF!</v>
      </c>
      <c r="H151" s="30" t="e">
        <f t="shared" si="4"/>
        <v>#REF!</v>
      </c>
      <c r="I151" s="30" t="e">
        <f>IF(#REF!=B151,"",IF(H151&lt;=0,"該当",""))</f>
        <v>#REF!</v>
      </c>
      <c r="J151" s="30" t="e">
        <f>IF(AND(A151&lt;=#REF!,#REF!&lt;'リスト（入院）'!B151),"該当","")</f>
        <v>#REF!</v>
      </c>
      <c r="K151" s="30" t="s">
        <v>1388</v>
      </c>
    </row>
    <row r="152" spans="1:11">
      <c r="A152" s="30">
        <v>148.5</v>
      </c>
      <c r="B152" s="30">
        <v>149.5</v>
      </c>
      <c r="C152" s="30" t="s">
        <v>1389</v>
      </c>
      <c r="D152" s="30">
        <v>149</v>
      </c>
      <c r="F152" s="30" t="e">
        <f>#REF!-A152</f>
        <v>#REF!</v>
      </c>
      <c r="G152" s="30" t="e">
        <f>#REF!-B152</f>
        <v>#REF!</v>
      </c>
      <c r="H152" s="30" t="e">
        <f t="shared" si="4"/>
        <v>#REF!</v>
      </c>
      <c r="I152" s="30" t="e">
        <f>IF(#REF!=B152,"",IF(H152&lt;=0,"該当",""))</f>
        <v>#REF!</v>
      </c>
      <c r="J152" s="30" t="e">
        <f>IF(AND(A152&lt;=#REF!,#REF!&lt;'リスト（入院）'!B152),"該当","")</f>
        <v>#REF!</v>
      </c>
      <c r="K152" s="30" t="s">
        <v>1389</v>
      </c>
    </row>
    <row r="153" spans="1:11">
      <c r="A153" s="30">
        <v>149.5</v>
      </c>
      <c r="B153" s="30">
        <v>150.5</v>
      </c>
      <c r="C153" s="30" t="s">
        <v>1390</v>
      </c>
      <c r="D153" s="30">
        <v>150</v>
      </c>
      <c r="F153" s="30" t="e">
        <f>#REF!-A153</f>
        <v>#REF!</v>
      </c>
      <c r="G153" s="30" t="e">
        <f>#REF!-B153</f>
        <v>#REF!</v>
      </c>
      <c r="H153" s="30" t="e">
        <f t="shared" si="4"/>
        <v>#REF!</v>
      </c>
      <c r="I153" s="30" t="e">
        <f>IF(#REF!=B153,"",IF(H153&lt;=0,"該当",""))</f>
        <v>#REF!</v>
      </c>
      <c r="J153" s="30" t="e">
        <f>IF(AND(A153&lt;=#REF!,#REF!&lt;'リスト（入院）'!B153),"該当","")</f>
        <v>#REF!</v>
      </c>
      <c r="K153" s="30" t="s">
        <v>1390</v>
      </c>
    </row>
    <row r="154" spans="1:11">
      <c r="A154" s="30">
        <v>150.5</v>
      </c>
      <c r="B154" s="30">
        <v>151.5</v>
      </c>
      <c r="C154" s="30" t="s">
        <v>1391</v>
      </c>
      <c r="D154" s="30">
        <v>151</v>
      </c>
      <c r="F154" s="30" t="e">
        <f>#REF!-A154</f>
        <v>#REF!</v>
      </c>
      <c r="G154" s="30" t="e">
        <f>#REF!-B154</f>
        <v>#REF!</v>
      </c>
      <c r="H154" s="30" t="e">
        <f t="shared" ref="H154:H156" si="5">F154*G154</f>
        <v>#REF!</v>
      </c>
      <c r="I154" s="30" t="e">
        <f>IF(#REF!=B154,"",IF(H154&lt;=0,"該当",""))</f>
        <v>#REF!</v>
      </c>
      <c r="J154" s="30" t="e">
        <f>IF(AND(A154&lt;=#REF!,#REF!&lt;'リスト（入院）'!B154),"該当","")</f>
        <v>#REF!</v>
      </c>
      <c r="K154" s="30" t="s">
        <v>1391</v>
      </c>
    </row>
    <row r="155" spans="1:11">
      <c r="A155" s="30">
        <v>151.5</v>
      </c>
      <c r="B155" s="30">
        <v>152.5</v>
      </c>
      <c r="C155" s="30" t="s">
        <v>1392</v>
      </c>
      <c r="D155" s="30">
        <v>152</v>
      </c>
      <c r="F155" s="30" t="e">
        <f>#REF!-A155</f>
        <v>#REF!</v>
      </c>
      <c r="G155" s="30" t="e">
        <f>#REF!-B155</f>
        <v>#REF!</v>
      </c>
      <c r="H155" s="30" t="e">
        <f t="shared" si="5"/>
        <v>#REF!</v>
      </c>
      <c r="I155" s="30" t="e">
        <f>IF(#REF!=B155,"",IF(H155&lt;=0,"該当",""))</f>
        <v>#REF!</v>
      </c>
      <c r="J155" s="30" t="e">
        <f>IF(AND(A155&lt;=#REF!,#REF!&lt;'リスト（入院）'!B155),"該当","")</f>
        <v>#REF!</v>
      </c>
      <c r="K155" s="30" t="s">
        <v>1392</v>
      </c>
    </row>
    <row r="156" spans="1:11">
      <c r="A156" s="30">
        <v>152.5</v>
      </c>
      <c r="B156" s="30">
        <v>153.5</v>
      </c>
      <c r="C156" s="30" t="s">
        <v>1393</v>
      </c>
      <c r="D156" s="30">
        <v>153</v>
      </c>
      <c r="F156" s="30" t="e">
        <f>#REF!-A156</f>
        <v>#REF!</v>
      </c>
      <c r="G156" s="30" t="e">
        <f>#REF!-B156</f>
        <v>#REF!</v>
      </c>
      <c r="H156" s="30" t="e">
        <f t="shared" si="5"/>
        <v>#REF!</v>
      </c>
      <c r="I156" s="30" t="e">
        <f>IF(#REF!=B156,"",IF(H156&lt;=0,"該当",""))</f>
        <v>#REF!</v>
      </c>
      <c r="J156" s="30" t="e">
        <f>IF(AND(A156&lt;=#REF!,#REF!&lt;'リスト（入院）'!B156),"該当","")</f>
        <v>#REF!</v>
      </c>
      <c r="K156" s="30" t="s">
        <v>1393</v>
      </c>
    </row>
    <row r="157" spans="1:11">
      <c r="A157" s="30">
        <v>153.5</v>
      </c>
      <c r="B157" s="30">
        <v>154.5</v>
      </c>
      <c r="C157" s="30" t="s">
        <v>1394</v>
      </c>
      <c r="D157" s="30">
        <v>154</v>
      </c>
      <c r="F157" s="30" t="e">
        <f>#REF!-A157</f>
        <v>#REF!</v>
      </c>
      <c r="G157" s="30" t="e">
        <f>#REF!-B157</f>
        <v>#REF!</v>
      </c>
      <c r="H157" s="30" t="e">
        <f t="shared" ref="H157:H168" si="6">F157*G157</f>
        <v>#REF!</v>
      </c>
      <c r="I157" s="30" t="e">
        <f>IF(#REF!=B157,"",IF(H157&lt;=0,"該当",""))</f>
        <v>#REF!</v>
      </c>
      <c r="J157" s="30" t="e">
        <f>IF(AND(A157&lt;=#REF!,#REF!&lt;'リスト（入院）'!B157),"該当","")</f>
        <v>#REF!</v>
      </c>
      <c r="K157" s="30" t="s">
        <v>1394</v>
      </c>
    </row>
    <row r="158" spans="1:11">
      <c r="A158" s="30">
        <v>154.5</v>
      </c>
      <c r="B158" s="30">
        <v>155.5</v>
      </c>
      <c r="C158" s="30" t="s">
        <v>1395</v>
      </c>
      <c r="D158" s="30">
        <v>155</v>
      </c>
      <c r="F158" s="30" t="e">
        <f>#REF!-A158</f>
        <v>#REF!</v>
      </c>
      <c r="G158" s="30" t="e">
        <f>#REF!-B158</f>
        <v>#REF!</v>
      </c>
      <c r="H158" s="30" t="e">
        <f t="shared" si="6"/>
        <v>#REF!</v>
      </c>
      <c r="I158" s="30" t="e">
        <f>IF(#REF!=B158,"",IF(H158&lt;=0,"該当",""))</f>
        <v>#REF!</v>
      </c>
      <c r="J158" s="30" t="e">
        <f>IF(AND(A158&lt;=#REF!,#REF!&lt;'リスト（入院）'!B158),"該当","")</f>
        <v>#REF!</v>
      </c>
      <c r="K158" s="30" t="s">
        <v>1395</v>
      </c>
    </row>
    <row r="159" spans="1:11">
      <c r="A159" s="30">
        <v>155.5</v>
      </c>
      <c r="B159" s="30">
        <v>156.5</v>
      </c>
      <c r="C159" s="30" t="s">
        <v>1396</v>
      </c>
      <c r="D159" s="30">
        <v>156</v>
      </c>
      <c r="F159" s="30" t="e">
        <f>#REF!-A159</f>
        <v>#REF!</v>
      </c>
      <c r="G159" s="30" t="e">
        <f>#REF!-B159</f>
        <v>#REF!</v>
      </c>
      <c r="H159" s="30" t="e">
        <f t="shared" si="6"/>
        <v>#REF!</v>
      </c>
      <c r="I159" s="30" t="e">
        <f>IF(#REF!=B159,"",IF(H159&lt;=0,"該当",""))</f>
        <v>#REF!</v>
      </c>
      <c r="J159" s="30" t="e">
        <f>IF(AND(A159&lt;=#REF!,#REF!&lt;'リスト（入院）'!B159),"該当","")</f>
        <v>#REF!</v>
      </c>
      <c r="K159" s="30" t="s">
        <v>1396</v>
      </c>
    </row>
    <row r="160" spans="1:11">
      <c r="A160" s="30">
        <v>156.5</v>
      </c>
      <c r="B160" s="30">
        <v>157.5</v>
      </c>
      <c r="C160" s="30" t="s">
        <v>1397</v>
      </c>
      <c r="D160" s="30">
        <v>157</v>
      </c>
      <c r="F160" s="30" t="e">
        <f>#REF!-A160</f>
        <v>#REF!</v>
      </c>
      <c r="G160" s="30" t="e">
        <f>#REF!-B160</f>
        <v>#REF!</v>
      </c>
      <c r="H160" s="30" t="e">
        <f t="shared" si="6"/>
        <v>#REF!</v>
      </c>
      <c r="I160" s="30" t="e">
        <f>IF(#REF!=B160,"",IF(H160&lt;=0,"該当",""))</f>
        <v>#REF!</v>
      </c>
      <c r="J160" s="30" t="e">
        <f>IF(AND(A160&lt;=#REF!,#REF!&lt;'リスト（入院）'!B160),"該当","")</f>
        <v>#REF!</v>
      </c>
      <c r="K160" s="30" t="s">
        <v>1397</v>
      </c>
    </row>
    <row r="161" spans="1:11">
      <c r="A161" s="30">
        <v>157.5</v>
      </c>
      <c r="B161" s="30">
        <v>158.5</v>
      </c>
      <c r="C161" s="30" t="s">
        <v>1398</v>
      </c>
      <c r="D161" s="30">
        <v>158</v>
      </c>
      <c r="F161" s="30" t="e">
        <f>#REF!-A161</f>
        <v>#REF!</v>
      </c>
      <c r="G161" s="30" t="e">
        <f>#REF!-B161</f>
        <v>#REF!</v>
      </c>
      <c r="H161" s="30" t="e">
        <f t="shared" si="6"/>
        <v>#REF!</v>
      </c>
      <c r="I161" s="30" t="e">
        <f>IF(#REF!=B161,"",IF(H161&lt;=0,"該当",""))</f>
        <v>#REF!</v>
      </c>
      <c r="J161" s="30" t="e">
        <f>IF(AND(A161&lt;=#REF!,#REF!&lt;'リスト（入院）'!B161),"該当","")</f>
        <v>#REF!</v>
      </c>
      <c r="K161" s="30" t="s">
        <v>1398</v>
      </c>
    </row>
    <row r="162" spans="1:11">
      <c r="A162" s="30">
        <v>158.5</v>
      </c>
      <c r="B162" s="30">
        <v>159.5</v>
      </c>
      <c r="C162" s="30" t="s">
        <v>1399</v>
      </c>
      <c r="D162" s="30">
        <v>159</v>
      </c>
      <c r="F162" s="30" t="e">
        <f>#REF!-A162</f>
        <v>#REF!</v>
      </c>
      <c r="G162" s="30" t="e">
        <f>#REF!-B162</f>
        <v>#REF!</v>
      </c>
      <c r="H162" s="30" t="e">
        <f t="shared" si="6"/>
        <v>#REF!</v>
      </c>
      <c r="I162" s="30" t="e">
        <f>IF(#REF!=B162,"",IF(H162&lt;=0,"該当",""))</f>
        <v>#REF!</v>
      </c>
      <c r="J162" s="30" t="e">
        <f>IF(AND(A162&lt;=#REF!,#REF!&lt;'リスト（入院）'!B162),"該当","")</f>
        <v>#REF!</v>
      </c>
      <c r="K162" s="30" t="s">
        <v>1399</v>
      </c>
    </row>
    <row r="163" spans="1:11">
      <c r="A163" s="30">
        <v>159.5</v>
      </c>
      <c r="B163" s="30">
        <v>160.5</v>
      </c>
      <c r="C163" s="30" t="s">
        <v>1400</v>
      </c>
      <c r="D163" s="30">
        <v>160</v>
      </c>
      <c r="F163" s="30" t="e">
        <f>#REF!-A163</f>
        <v>#REF!</v>
      </c>
      <c r="G163" s="30" t="e">
        <f>#REF!-B163</f>
        <v>#REF!</v>
      </c>
      <c r="H163" s="30" t="e">
        <f t="shared" si="6"/>
        <v>#REF!</v>
      </c>
      <c r="I163" s="30" t="e">
        <f>IF(#REF!=B163,"",IF(H163&lt;=0,"該当",""))</f>
        <v>#REF!</v>
      </c>
      <c r="J163" s="30" t="e">
        <f>IF(AND(A163&lt;=#REF!,#REF!&lt;'リスト（入院）'!B163),"該当","")</f>
        <v>#REF!</v>
      </c>
      <c r="K163" s="30" t="s">
        <v>1400</v>
      </c>
    </row>
    <row r="164" spans="1:11">
      <c r="A164" s="30">
        <v>160.5</v>
      </c>
      <c r="B164" s="30">
        <v>161.5</v>
      </c>
      <c r="C164" s="30" t="s">
        <v>1401</v>
      </c>
      <c r="D164" s="30">
        <v>161</v>
      </c>
      <c r="F164" s="30" t="e">
        <f>#REF!-A164</f>
        <v>#REF!</v>
      </c>
      <c r="G164" s="30" t="e">
        <f>#REF!-B164</f>
        <v>#REF!</v>
      </c>
      <c r="H164" s="30" t="e">
        <f t="shared" si="6"/>
        <v>#REF!</v>
      </c>
      <c r="I164" s="30" t="e">
        <f>IF(#REF!=B164,"",IF(H164&lt;=0,"該当",""))</f>
        <v>#REF!</v>
      </c>
      <c r="J164" s="30" t="e">
        <f>IF(AND(A164&lt;=#REF!,#REF!&lt;'リスト（入院）'!B164),"該当","")</f>
        <v>#REF!</v>
      </c>
      <c r="K164" s="30" t="s">
        <v>1401</v>
      </c>
    </row>
    <row r="165" spans="1:11">
      <c r="A165" s="30">
        <v>161.5</v>
      </c>
      <c r="B165" s="30">
        <v>162.5</v>
      </c>
      <c r="C165" s="30" t="s">
        <v>1402</v>
      </c>
      <c r="D165" s="30">
        <v>162</v>
      </c>
      <c r="F165" s="30" t="e">
        <f>#REF!-A165</f>
        <v>#REF!</v>
      </c>
      <c r="G165" s="30" t="e">
        <f>#REF!-B165</f>
        <v>#REF!</v>
      </c>
      <c r="H165" s="30" t="e">
        <f t="shared" si="6"/>
        <v>#REF!</v>
      </c>
      <c r="I165" s="30" t="e">
        <f>IF(#REF!=B165,"",IF(H165&lt;=0,"該当",""))</f>
        <v>#REF!</v>
      </c>
      <c r="J165" s="30" t="e">
        <f>IF(AND(A165&lt;=#REF!,#REF!&lt;'リスト（入院）'!B165),"該当","")</f>
        <v>#REF!</v>
      </c>
      <c r="K165" s="30" t="s">
        <v>1402</v>
      </c>
    </row>
    <row r="166" spans="1:11">
      <c r="A166" s="30">
        <v>162.5</v>
      </c>
      <c r="B166" s="30">
        <v>163.5</v>
      </c>
      <c r="C166" s="30" t="s">
        <v>1403</v>
      </c>
      <c r="D166" s="30">
        <v>163</v>
      </c>
      <c r="F166" s="30" t="e">
        <f>#REF!-A166</f>
        <v>#REF!</v>
      </c>
      <c r="G166" s="30" t="e">
        <f>#REF!-B166</f>
        <v>#REF!</v>
      </c>
      <c r="H166" s="30" t="e">
        <f t="shared" si="6"/>
        <v>#REF!</v>
      </c>
      <c r="I166" s="30" t="e">
        <f>IF(#REF!=B166,"",IF(H166&lt;=0,"該当",""))</f>
        <v>#REF!</v>
      </c>
      <c r="J166" s="30" t="e">
        <f>IF(AND(A166&lt;=#REF!,#REF!&lt;'リスト（入院）'!B166),"該当","")</f>
        <v>#REF!</v>
      </c>
      <c r="K166" s="30" t="s">
        <v>1403</v>
      </c>
    </row>
    <row r="167" spans="1:11">
      <c r="A167" s="30">
        <v>163.5</v>
      </c>
      <c r="B167" s="30">
        <v>164.5</v>
      </c>
      <c r="C167" s="30" t="s">
        <v>1404</v>
      </c>
      <c r="D167" s="30">
        <v>164</v>
      </c>
      <c r="F167" s="30" t="e">
        <f>#REF!-A167</f>
        <v>#REF!</v>
      </c>
      <c r="G167" s="30" t="e">
        <f>#REF!-B167</f>
        <v>#REF!</v>
      </c>
      <c r="H167" s="30" t="e">
        <f t="shared" si="6"/>
        <v>#REF!</v>
      </c>
      <c r="I167" s="30" t="e">
        <f>IF(#REF!=B167,"",IF(H167&lt;=0,"該当",""))</f>
        <v>#REF!</v>
      </c>
      <c r="J167" s="30" t="e">
        <f>IF(AND(A167&lt;=#REF!,#REF!&lt;'リスト（入院）'!B167),"該当","")</f>
        <v>#REF!</v>
      </c>
      <c r="K167" s="30" t="s">
        <v>1404</v>
      </c>
    </row>
    <row r="168" spans="1:11">
      <c r="A168" s="30">
        <v>164.5</v>
      </c>
      <c r="B168" s="30">
        <v>165.5</v>
      </c>
      <c r="C168" s="30" t="s">
        <v>1405</v>
      </c>
      <c r="D168" s="30">
        <v>165</v>
      </c>
      <c r="F168" s="30" t="e">
        <f>#REF!-A168</f>
        <v>#REF!</v>
      </c>
      <c r="G168" s="30" t="e">
        <f>#REF!-B168</f>
        <v>#REF!</v>
      </c>
      <c r="H168" s="30" t="e">
        <f t="shared" si="6"/>
        <v>#REF!</v>
      </c>
      <c r="I168" s="30" t="e">
        <f>IF(#REF!=B168,"",IF(H168&lt;=0,"該当",""))</f>
        <v>#REF!</v>
      </c>
      <c r="J168" s="30" t="e">
        <f>IF(AND(A168&lt;=#REF!,#REF!&lt;'リスト（入院）'!B168),"該当","")</f>
        <v>#REF!</v>
      </c>
      <c r="K168" s="30" t="s">
        <v>1405</v>
      </c>
    </row>
    <row r="169" spans="1:11">
      <c r="A169" s="30">
        <v>165.5</v>
      </c>
      <c r="C169" s="30" t="s">
        <v>1405</v>
      </c>
      <c r="D169" s="30">
        <v>165</v>
      </c>
      <c r="F169" s="30" t="e">
        <f>#REF!-A169</f>
        <v>#REF!</v>
      </c>
      <c r="G169" s="30" t="e">
        <f>#REF!-B169</f>
        <v>#REF!</v>
      </c>
      <c r="H169" s="30" t="e">
        <f t="shared" ref="H169" si="7">F169*G169</f>
        <v>#REF!</v>
      </c>
      <c r="I169" s="139" t="s">
        <v>1406</v>
      </c>
      <c r="J169" s="139" t="s">
        <v>1406</v>
      </c>
      <c r="K169" s="30" t="s">
        <v>1405</v>
      </c>
    </row>
    <row r="170" spans="1:11">
      <c r="I170" s="140" t="s">
        <v>1407</v>
      </c>
    </row>
  </sheetData>
  <mergeCells count="3">
    <mergeCell ref="A2:B2"/>
    <mergeCell ref="C2:C3"/>
    <mergeCell ref="D2:D3"/>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dimension ref="A1:N166"/>
  <sheetViews>
    <sheetView showGridLines="0" workbookViewId="0"/>
  </sheetViews>
  <sheetFormatPr defaultRowHeight="13.5"/>
  <cols>
    <col min="1" max="2" width="9" style="30"/>
    <col min="3" max="3" width="37.625" style="30" bestFit="1" customWidth="1"/>
    <col min="4" max="11" width="9" style="30"/>
    <col min="12" max="12" width="39.375" style="30" customWidth="1"/>
    <col min="13" max="13" width="34.5" style="30" bestFit="1" customWidth="1"/>
    <col min="14" max="16384" width="9" style="30"/>
  </cols>
  <sheetData>
    <row r="1" spans="1:14">
      <c r="A1" s="34"/>
      <c r="B1" s="34"/>
    </row>
    <row r="2" spans="1:14">
      <c r="A2" s="735" t="s">
        <v>1234</v>
      </c>
      <c r="B2" s="735"/>
      <c r="C2" s="735" t="s">
        <v>1408</v>
      </c>
      <c r="D2" s="735" t="s">
        <v>1409</v>
      </c>
      <c r="E2" s="735" t="s">
        <v>1410</v>
      </c>
    </row>
    <row r="3" spans="1:14">
      <c r="A3" s="33" t="s">
        <v>1237</v>
      </c>
      <c r="B3" s="33" t="s">
        <v>1238</v>
      </c>
      <c r="C3" s="735"/>
      <c r="D3" s="735"/>
      <c r="E3" s="735"/>
      <c r="J3" s="61" t="s">
        <v>1239</v>
      </c>
      <c r="K3" s="61" t="s">
        <v>1240</v>
      </c>
    </row>
    <row r="4" spans="1:14">
      <c r="B4" s="30">
        <v>1.5</v>
      </c>
      <c r="C4" s="30" t="s">
        <v>65</v>
      </c>
      <c r="D4" s="30">
        <v>8</v>
      </c>
      <c r="E4" s="30">
        <v>1</v>
      </c>
      <c r="G4" s="30" t="e">
        <f>#REF!-A4</f>
        <v>#REF!</v>
      </c>
      <c r="H4" s="30" t="e">
        <f>#REF!-B4</f>
        <v>#REF!</v>
      </c>
      <c r="I4" s="30" t="e">
        <f>G4*H4</f>
        <v>#REF!</v>
      </c>
      <c r="J4" s="30" t="e">
        <f>IF(#REF!=B4,"",IF(I4&lt;=0,"該当",""))</f>
        <v>#REF!</v>
      </c>
      <c r="K4" s="30" t="e">
        <f>IF(B4&gt;#REF!,"該当","")</f>
        <v>#REF!</v>
      </c>
      <c r="L4" s="30" t="s">
        <v>65</v>
      </c>
      <c r="M4" s="30" t="s">
        <v>1411</v>
      </c>
      <c r="N4" s="30">
        <v>1</v>
      </c>
    </row>
    <row r="5" spans="1:14">
      <c r="A5" s="30">
        <v>1.5</v>
      </c>
      <c r="B5" s="30">
        <v>2.5</v>
      </c>
      <c r="C5" s="30" t="s">
        <v>66</v>
      </c>
      <c r="D5" s="30">
        <v>16</v>
      </c>
      <c r="E5" s="30">
        <v>2</v>
      </c>
      <c r="G5" s="30" t="e">
        <f>#REF!-A5</f>
        <v>#REF!</v>
      </c>
      <c r="H5" s="30" t="e">
        <f>#REF!-B5</f>
        <v>#REF!</v>
      </c>
      <c r="I5" s="30" t="e">
        <f t="shared" ref="I5:I11" si="0">G5*H5</f>
        <v>#REF!</v>
      </c>
      <c r="J5" s="30" t="e">
        <f>IF(#REF!=B5,"",IF(I5&lt;=0,"該当",""))</f>
        <v>#REF!</v>
      </c>
      <c r="K5" s="30" t="e">
        <f>IF(B5&gt;#REF!,"該当","")</f>
        <v>#REF!</v>
      </c>
      <c r="L5" s="30" t="s">
        <v>1412</v>
      </c>
      <c r="M5" s="30" t="s">
        <v>1413</v>
      </c>
      <c r="N5" s="30">
        <v>2</v>
      </c>
    </row>
    <row r="6" spans="1:14">
      <c r="A6" s="30">
        <v>2.5</v>
      </c>
      <c r="B6" s="30">
        <v>3.5</v>
      </c>
      <c r="C6" s="30" t="s">
        <v>67</v>
      </c>
      <c r="D6" s="30">
        <v>24</v>
      </c>
      <c r="E6" s="30">
        <v>3</v>
      </c>
      <c r="G6" s="30" t="e">
        <f>#REF!-A6</f>
        <v>#REF!</v>
      </c>
      <c r="H6" s="30" t="e">
        <f>#REF!-B6</f>
        <v>#REF!</v>
      </c>
      <c r="I6" s="30" t="e">
        <f t="shared" si="0"/>
        <v>#REF!</v>
      </c>
      <c r="J6" s="30" t="e">
        <f>IF(#REF!=B6,"",IF(I6&lt;=0,"該当",""))</f>
        <v>#REF!</v>
      </c>
      <c r="K6" s="30" t="e">
        <f>IF(B6&gt;#REF!,"該当","")</f>
        <v>#REF!</v>
      </c>
      <c r="L6" s="30" t="s">
        <v>1414</v>
      </c>
      <c r="M6" s="30" t="s">
        <v>1415</v>
      </c>
      <c r="N6" s="30">
        <v>3</v>
      </c>
    </row>
    <row r="7" spans="1:14">
      <c r="A7" s="30">
        <v>3.5</v>
      </c>
      <c r="B7" s="30">
        <v>4.5</v>
      </c>
      <c r="C7" s="30" t="s">
        <v>69</v>
      </c>
      <c r="D7" s="30">
        <v>32</v>
      </c>
      <c r="E7" s="30">
        <v>4</v>
      </c>
      <c r="G7" s="30" t="e">
        <f>#REF!-A7</f>
        <v>#REF!</v>
      </c>
      <c r="H7" s="30" t="e">
        <f>#REF!-B7</f>
        <v>#REF!</v>
      </c>
      <c r="I7" s="30" t="e">
        <f t="shared" si="0"/>
        <v>#REF!</v>
      </c>
      <c r="J7" s="30" t="e">
        <f>IF(#REF!=B7,"",IF(I7&lt;=0,"該当",""))</f>
        <v>#REF!</v>
      </c>
      <c r="K7" s="30" t="e">
        <f>IF(B7&gt;#REF!,"該当","")</f>
        <v>#REF!</v>
      </c>
      <c r="L7" s="30" t="s">
        <v>1416</v>
      </c>
      <c r="M7" s="30" t="s">
        <v>1417</v>
      </c>
      <c r="N7" s="30">
        <v>4</v>
      </c>
    </row>
    <row r="8" spans="1:14">
      <c r="A8" s="30">
        <v>4.5</v>
      </c>
      <c r="B8" s="30">
        <v>5.5</v>
      </c>
      <c r="C8" s="30" t="s">
        <v>71</v>
      </c>
      <c r="D8" s="30">
        <v>40</v>
      </c>
      <c r="E8" s="30">
        <v>5</v>
      </c>
      <c r="G8" s="30" t="e">
        <f>#REF!-A8</f>
        <v>#REF!</v>
      </c>
      <c r="H8" s="30" t="e">
        <f>#REF!-B8</f>
        <v>#REF!</v>
      </c>
      <c r="I8" s="30" t="e">
        <f t="shared" si="0"/>
        <v>#REF!</v>
      </c>
      <c r="J8" s="30" t="e">
        <f>IF(#REF!=B8,"",IF(I8&lt;=0,"該当",""))</f>
        <v>#REF!</v>
      </c>
      <c r="K8" s="30" t="e">
        <f>IF(B8&gt;#REF!,"該当","")</f>
        <v>#REF!</v>
      </c>
      <c r="L8" s="30" t="s">
        <v>1418</v>
      </c>
      <c r="M8" s="30" t="s">
        <v>1419</v>
      </c>
      <c r="N8" s="30">
        <v>5</v>
      </c>
    </row>
    <row r="9" spans="1:14">
      <c r="A9" s="30">
        <v>5.5</v>
      </c>
      <c r="B9" s="30">
        <v>6.5</v>
      </c>
      <c r="C9" s="30" t="s">
        <v>73</v>
      </c>
      <c r="D9" s="30">
        <v>48</v>
      </c>
      <c r="E9" s="30">
        <v>6</v>
      </c>
      <c r="G9" s="30" t="e">
        <f>#REF!-A9</f>
        <v>#REF!</v>
      </c>
      <c r="H9" s="30" t="e">
        <f>#REF!-B9</f>
        <v>#REF!</v>
      </c>
      <c r="I9" s="30" t="e">
        <f t="shared" si="0"/>
        <v>#REF!</v>
      </c>
      <c r="J9" s="30" t="e">
        <f>IF(#REF!=B9,"",IF(I9&lt;=0,"該当",""))</f>
        <v>#REF!</v>
      </c>
      <c r="K9" s="30" t="e">
        <f>IF(B9&gt;#REF!,"該当","")</f>
        <v>#REF!</v>
      </c>
      <c r="L9" s="30" t="s">
        <v>1420</v>
      </c>
      <c r="M9" s="30" t="s">
        <v>1421</v>
      </c>
      <c r="N9" s="30">
        <v>6</v>
      </c>
    </row>
    <row r="10" spans="1:14">
      <c r="A10" s="30">
        <v>6.5</v>
      </c>
      <c r="B10" s="30">
        <v>7.5</v>
      </c>
      <c r="C10" s="30" t="s">
        <v>75</v>
      </c>
      <c r="D10" s="30">
        <v>56</v>
      </c>
      <c r="E10" s="30">
        <v>7</v>
      </c>
      <c r="G10" s="30" t="e">
        <f>#REF!-A10</f>
        <v>#REF!</v>
      </c>
      <c r="H10" s="30" t="e">
        <f>#REF!-B10</f>
        <v>#REF!</v>
      </c>
      <c r="I10" s="30" t="e">
        <f t="shared" si="0"/>
        <v>#REF!</v>
      </c>
      <c r="J10" s="30" t="e">
        <f>IF(#REF!=B10,"",IF(I10&lt;=0,"該当",""))</f>
        <v>#REF!</v>
      </c>
      <c r="K10" s="30" t="e">
        <f>IF(B10&gt;#REF!,"該当","")</f>
        <v>#REF!</v>
      </c>
      <c r="L10" s="30" t="s">
        <v>1422</v>
      </c>
      <c r="M10" s="30" t="s">
        <v>1423</v>
      </c>
      <c r="N10" s="30">
        <v>7</v>
      </c>
    </row>
    <row r="11" spans="1:14">
      <c r="A11" s="30">
        <v>7.5</v>
      </c>
      <c r="B11" s="30">
        <v>8.5</v>
      </c>
      <c r="C11" s="30" t="s">
        <v>77</v>
      </c>
      <c r="D11" s="30">
        <v>64</v>
      </c>
      <c r="E11" s="30">
        <v>8</v>
      </c>
      <c r="G11" s="30" t="e">
        <f>#REF!-A11</f>
        <v>#REF!</v>
      </c>
      <c r="H11" s="30" t="e">
        <f>#REF!-B11</f>
        <v>#REF!</v>
      </c>
      <c r="I11" s="30" t="e">
        <f t="shared" si="0"/>
        <v>#REF!</v>
      </c>
      <c r="J11" s="139" t="s">
        <v>1406</v>
      </c>
      <c r="K11" s="139" t="s">
        <v>1406</v>
      </c>
      <c r="L11" s="30" t="s">
        <v>1424</v>
      </c>
      <c r="M11" s="30" t="s">
        <v>1425</v>
      </c>
      <c r="N11" s="30">
        <v>8</v>
      </c>
    </row>
    <row r="12" spans="1:14">
      <c r="C12" s="30" t="s">
        <v>1426</v>
      </c>
      <c r="D12" s="30" t="s">
        <v>1427</v>
      </c>
      <c r="E12" s="30" t="s">
        <v>1427</v>
      </c>
      <c r="J12" s="140" t="s">
        <v>1407</v>
      </c>
    </row>
    <row r="13" spans="1:14">
      <c r="A13" s="735" t="s">
        <v>1234</v>
      </c>
      <c r="B13" s="735"/>
      <c r="C13" s="735" t="s">
        <v>1408</v>
      </c>
      <c r="D13" s="735" t="s">
        <v>1409</v>
      </c>
      <c r="E13" s="735" t="s">
        <v>1410</v>
      </c>
    </row>
    <row r="14" spans="1:14">
      <c r="A14" s="33" t="s">
        <v>1237</v>
      </c>
      <c r="B14" s="33" t="s">
        <v>1238</v>
      </c>
      <c r="C14" s="735"/>
      <c r="D14" s="735"/>
      <c r="E14" s="735"/>
    </row>
    <row r="15" spans="1:14">
      <c r="B15" s="30">
        <v>1.5</v>
      </c>
      <c r="C15" s="30" t="s">
        <v>1411</v>
      </c>
      <c r="D15" s="30">
        <v>8</v>
      </c>
      <c r="E15" s="30">
        <v>1</v>
      </c>
    </row>
    <row r="16" spans="1:14">
      <c r="A16" s="30">
        <v>1.5</v>
      </c>
      <c r="B16" s="30">
        <v>2.5</v>
      </c>
      <c r="C16" s="30" t="s">
        <v>1428</v>
      </c>
      <c r="D16" s="30">
        <v>16</v>
      </c>
      <c r="E16" s="30">
        <v>2</v>
      </c>
    </row>
    <row r="17" spans="1:5">
      <c r="A17" s="30">
        <v>2.5</v>
      </c>
      <c r="B17" s="30">
        <v>3.5</v>
      </c>
      <c r="C17" s="30" t="s">
        <v>68</v>
      </c>
      <c r="D17" s="30">
        <v>24</v>
      </c>
      <c r="E17" s="30">
        <v>3</v>
      </c>
    </row>
    <row r="18" spans="1:5">
      <c r="A18" s="30">
        <v>3.5</v>
      </c>
      <c r="B18" s="30">
        <v>4.5</v>
      </c>
      <c r="C18" s="30" t="s">
        <v>70</v>
      </c>
      <c r="D18" s="30">
        <v>32</v>
      </c>
      <c r="E18" s="30">
        <v>4</v>
      </c>
    </row>
    <row r="19" spans="1:5">
      <c r="A19" s="30">
        <v>4.5</v>
      </c>
      <c r="B19" s="30">
        <v>5.5</v>
      </c>
      <c r="C19" s="30" t="s">
        <v>72</v>
      </c>
      <c r="D19" s="30">
        <v>40</v>
      </c>
      <c r="E19" s="30">
        <v>5</v>
      </c>
    </row>
    <row r="20" spans="1:5">
      <c r="A20" s="30">
        <v>5.5</v>
      </c>
      <c r="B20" s="30">
        <v>6.5</v>
      </c>
      <c r="C20" s="30" t="s">
        <v>74</v>
      </c>
      <c r="D20" s="30">
        <v>48</v>
      </c>
      <c r="E20" s="30">
        <v>6</v>
      </c>
    </row>
    <row r="21" spans="1:5">
      <c r="A21" s="30">
        <v>6.5</v>
      </c>
      <c r="B21" s="30">
        <v>7.5</v>
      </c>
      <c r="C21" s="30" t="s">
        <v>76</v>
      </c>
      <c r="D21" s="30">
        <v>56</v>
      </c>
      <c r="E21" s="30">
        <v>7</v>
      </c>
    </row>
    <row r="22" spans="1:5">
      <c r="A22" s="30">
        <v>7.5</v>
      </c>
      <c r="B22" s="30">
        <v>8.5</v>
      </c>
      <c r="C22" s="30" t="s">
        <v>78</v>
      </c>
      <c r="D22" s="30">
        <v>64</v>
      </c>
      <c r="E22" s="30">
        <v>8</v>
      </c>
    </row>
    <row r="153" spans="1:2">
      <c r="A153" s="32"/>
      <c r="B153" s="32"/>
    </row>
    <row r="154" spans="1:2">
      <c r="A154" s="32"/>
      <c r="B154" s="32"/>
    </row>
    <row r="155" spans="1:2">
      <c r="A155" s="32"/>
      <c r="B155" s="32"/>
    </row>
    <row r="156" spans="1:2">
      <c r="A156" s="32"/>
      <c r="B156" s="32"/>
    </row>
    <row r="157" spans="1:2">
      <c r="A157" s="32"/>
      <c r="B157" s="32"/>
    </row>
    <row r="158" spans="1:2">
      <c r="A158" s="32"/>
      <c r="B158" s="32"/>
    </row>
    <row r="159" spans="1:2">
      <c r="A159" s="32"/>
      <c r="B159" s="32"/>
    </row>
    <row r="160" spans="1:2">
      <c r="A160" s="32"/>
      <c r="B160" s="32"/>
    </row>
    <row r="161" spans="1:8">
      <c r="A161" s="32"/>
      <c r="B161" s="32"/>
    </row>
    <row r="162" spans="1:8">
      <c r="A162" s="32"/>
      <c r="B162" s="32"/>
    </row>
    <row r="163" spans="1:8">
      <c r="A163" s="32"/>
      <c r="B163" s="32"/>
    </row>
    <row r="164" spans="1:8">
      <c r="A164" s="32"/>
      <c r="B164" s="32"/>
    </row>
    <row r="165" spans="1:8">
      <c r="A165" s="32"/>
      <c r="B165" s="32"/>
    </row>
    <row r="166" spans="1:8">
      <c r="A166" s="32"/>
      <c r="H166" s="31"/>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S94"/>
  <sheetViews>
    <sheetView showGridLines="0" view="pageBreakPreview" zoomScaleNormal="100" zoomScaleSheetLayoutView="100" workbookViewId="0">
      <selection activeCell="H15" sqref="H15"/>
    </sheetView>
  </sheetViews>
  <sheetFormatPr defaultColWidth="8.75" defaultRowHeight="13.5" outlineLevelCol="1"/>
  <cols>
    <col min="1" max="33" width="3.625" style="375" customWidth="1"/>
    <col min="34" max="34" width="3.625" style="375" hidden="1" customWidth="1" outlineLevel="1"/>
    <col min="35" max="36" width="8.5" style="375" hidden="1" customWidth="1" outlineLevel="1"/>
    <col min="37" max="37" width="13.125" style="375" hidden="1" customWidth="1" outlineLevel="1"/>
    <col min="38" max="40" width="2.75" style="375" hidden="1" customWidth="1" outlineLevel="1"/>
    <col min="41" max="41" width="2.75" style="375" customWidth="1" collapsed="1"/>
    <col min="42" max="43" width="2.75" style="375" customWidth="1"/>
    <col min="44" max="44" width="9.5" style="375" customWidth="1"/>
    <col min="45" max="45" width="9.5" style="375" bestFit="1" customWidth="1"/>
    <col min="46" max="16384" width="8.75" style="375"/>
  </cols>
  <sheetData>
    <row r="1" spans="1:45" ht="16.149999999999999" customHeight="1">
      <c r="A1" s="373" t="s">
        <v>116</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4"/>
    </row>
    <row r="2" spans="1:45" ht="16.149999999999999" customHeight="1">
      <c r="A2" s="537" t="s">
        <v>1856</v>
      </c>
      <c r="B2" s="537"/>
      <c r="C2" s="537"/>
      <c r="D2" s="537"/>
      <c r="E2" s="537"/>
      <c r="F2" s="537"/>
      <c r="G2" s="537"/>
      <c r="H2" s="537"/>
      <c r="I2" s="537"/>
      <c r="J2" s="537"/>
      <c r="K2" s="537"/>
      <c r="L2" s="537"/>
      <c r="M2" s="537"/>
      <c r="N2" s="537"/>
      <c r="O2" s="537"/>
      <c r="P2" s="537"/>
      <c r="Q2" s="537"/>
      <c r="R2" s="538" t="str">
        <f>IF(E12=0,"",IF(H12&gt;3,E12,E12-1))</f>
        <v/>
      </c>
      <c r="S2" s="538"/>
      <c r="T2" s="376" t="s">
        <v>118</v>
      </c>
      <c r="U2" s="377"/>
      <c r="W2" s="377"/>
      <c r="X2" s="377"/>
      <c r="Y2" s="377"/>
      <c r="Z2" s="377"/>
      <c r="AA2" s="377"/>
      <c r="AB2" s="377"/>
      <c r="AC2" s="377"/>
      <c r="AD2" s="377"/>
      <c r="AE2" s="377"/>
      <c r="AF2" s="377"/>
      <c r="AG2" s="377"/>
      <c r="AH2" s="378"/>
      <c r="AI2" s="378"/>
      <c r="AJ2" s="378"/>
    </row>
    <row r="3" spans="1:45" ht="14.25" customHeight="1">
      <c r="A3" s="373"/>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4"/>
    </row>
    <row r="4" spans="1:45" ht="16.350000000000001" customHeight="1">
      <c r="A4" s="373"/>
      <c r="B4" s="373"/>
      <c r="C4" s="373"/>
      <c r="D4" s="373"/>
      <c r="E4" s="373"/>
      <c r="F4" s="373"/>
      <c r="G4" s="373"/>
      <c r="H4" s="373"/>
      <c r="I4" s="373"/>
      <c r="J4" s="373"/>
      <c r="K4" s="373"/>
      <c r="L4" s="373"/>
      <c r="M4" s="373"/>
      <c r="N4" s="373"/>
      <c r="O4" s="373"/>
      <c r="P4" s="373"/>
      <c r="Q4" s="530" t="s">
        <v>119</v>
      </c>
      <c r="R4" s="530"/>
      <c r="S4" s="530"/>
      <c r="T4" s="530"/>
      <c r="U4" s="530"/>
      <c r="V4" s="531" t="str">
        <f>IF(別添!L9=0,"",別添!L9)</f>
        <v/>
      </c>
      <c r="W4" s="531"/>
      <c r="X4" s="531"/>
      <c r="Y4" s="531"/>
      <c r="Z4" s="531"/>
      <c r="AA4" s="531"/>
      <c r="AB4" s="531"/>
      <c r="AC4" s="531"/>
      <c r="AD4" s="531"/>
      <c r="AE4" s="531"/>
      <c r="AF4" s="531"/>
      <c r="AG4" s="532"/>
      <c r="AH4" s="379"/>
      <c r="AI4" s="380"/>
      <c r="AJ4" s="380"/>
    </row>
    <row r="5" spans="1:45" ht="16.149999999999999" customHeight="1">
      <c r="A5" s="373"/>
      <c r="B5" s="373"/>
      <c r="C5" s="373"/>
      <c r="D5" s="373"/>
      <c r="E5" s="373"/>
      <c r="F5" s="373"/>
      <c r="G5" s="373"/>
      <c r="H5" s="373"/>
      <c r="I5" s="373"/>
      <c r="J5" s="373"/>
      <c r="K5" s="373"/>
      <c r="L5" s="373"/>
      <c r="M5" s="373"/>
      <c r="N5" s="373"/>
      <c r="O5" s="373"/>
      <c r="P5" s="373"/>
      <c r="Q5" s="533" t="s">
        <v>120</v>
      </c>
      <c r="R5" s="533"/>
      <c r="S5" s="533"/>
      <c r="T5" s="533"/>
      <c r="U5" s="534"/>
      <c r="V5" s="535">
        <f>別添!L10</f>
        <v>0</v>
      </c>
      <c r="W5" s="535"/>
      <c r="X5" s="535"/>
      <c r="Y5" s="535"/>
      <c r="Z5" s="535"/>
      <c r="AA5" s="535"/>
      <c r="AB5" s="535"/>
      <c r="AC5" s="535"/>
      <c r="AD5" s="535"/>
      <c r="AE5" s="535"/>
      <c r="AF5" s="535"/>
      <c r="AG5" s="536"/>
      <c r="AH5" s="381"/>
      <c r="AI5" s="379"/>
      <c r="AJ5" s="379"/>
    </row>
    <row r="6" spans="1:45" ht="15.75" customHeight="1">
      <c r="A6" s="373"/>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4"/>
    </row>
    <row r="7" spans="1:45" ht="16.149999999999999" customHeight="1">
      <c r="A7" s="377" t="s">
        <v>1836</v>
      </c>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4"/>
    </row>
    <row r="8" spans="1:45" ht="16.149999999999999" customHeight="1" thickBot="1">
      <c r="A8" s="373" t="s">
        <v>1787</v>
      </c>
      <c r="B8" s="373"/>
      <c r="C8" s="373"/>
      <c r="D8" s="373"/>
      <c r="E8" s="373"/>
      <c r="F8" s="373"/>
      <c r="L8" s="373"/>
      <c r="M8" s="373"/>
      <c r="N8" s="373"/>
      <c r="O8" s="373"/>
      <c r="P8" s="373"/>
      <c r="Q8" s="373"/>
      <c r="R8" s="373"/>
      <c r="S8" s="373"/>
      <c r="T8" s="373"/>
      <c r="U8" s="373"/>
      <c r="V8" s="373"/>
      <c r="AE8" s="373"/>
      <c r="AF8" s="373"/>
      <c r="AG8" s="373"/>
      <c r="AH8" s="374"/>
    </row>
    <row r="9" spans="1:45" ht="16.149999999999999" customHeight="1" thickBot="1">
      <c r="B9" s="539" t="s">
        <v>15</v>
      </c>
      <c r="C9" s="540"/>
      <c r="D9" s="540"/>
      <c r="E9" s="529" t="str">
        <f>IF(別添!Y47=0,"",別添!Y47)</f>
        <v/>
      </c>
      <c r="F9" s="529"/>
      <c r="G9" s="382"/>
      <c r="H9" s="529" t="str">
        <f>IF(別添!AA47=0,"",別添!AA47)</f>
        <v/>
      </c>
      <c r="I9" s="529"/>
      <c r="J9" s="382" t="s">
        <v>126</v>
      </c>
      <c r="K9" s="382"/>
      <c r="L9" s="382" t="s">
        <v>127</v>
      </c>
      <c r="M9" s="382" t="s">
        <v>15</v>
      </c>
      <c r="N9" s="382"/>
      <c r="O9" s="529" t="str">
        <f>IF(別添!Y48=0,"",別添!Y48)</f>
        <v/>
      </c>
      <c r="P9" s="529"/>
      <c r="Q9" s="382" t="s">
        <v>16</v>
      </c>
      <c r="R9" s="529" t="str">
        <f>IF(別添!AA48=0,"",別添!AA48)</f>
        <v/>
      </c>
      <c r="S9" s="529"/>
      <c r="T9" s="383" t="s">
        <v>126</v>
      </c>
      <c r="V9" s="543" t="str">
        <f>IF(別添!AQ47=0,"",別添!AQ47)</f>
        <v/>
      </c>
      <c r="W9" s="544"/>
      <c r="X9" s="544"/>
      <c r="Y9" s="545"/>
      <c r="Z9" s="373" t="s">
        <v>128</v>
      </c>
      <c r="AA9" s="373"/>
      <c r="AG9" s="373"/>
      <c r="AH9" s="374"/>
    </row>
    <row r="10" spans="1:45" ht="16.149999999999999" customHeight="1">
      <c r="B10" s="384"/>
      <c r="C10" s="379"/>
      <c r="D10" s="379"/>
      <c r="E10" s="379"/>
      <c r="F10" s="379"/>
      <c r="H10" s="379"/>
      <c r="I10" s="379"/>
      <c r="O10" s="379"/>
      <c r="P10" s="379"/>
      <c r="R10" s="379"/>
      <c r="S10" s="379"/>
      <c r="V10" s="379"/>
      <c r="W10" s="379"/>
      <c r="X10" s="379"/>
      <c r="Y10" s="379"/>
    </row>
    <row r="11" spans="1:45" ht="16.149999999999999" customHeight="1" thickBot="1">
      <c r="A11" s="373" t="s">
        <v>1788</v>
      </c>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4"/>
    </row>
    <row r="12" spans="1:45" ht="16.149999999999999" customHeight="1" thickBot="1">
      <c r="A12" s="373"/>
      <c r="B12" s="539" t="s">
        <v>15</v>
      </c>
      <c r="C12" s="540"/>
      <c r="D12" s="540"/>
      <c r="E12" s="529" t="str">
        <f>IF(別添!Y23=0,"",別添!Y23)</f>
        <v/>
      </c>
      <c r="F12" s="529"/>
      <c r="G12" s="382" t="s">
        <v>16</v>
      </c>
      <c r="H12" s="529" t="str">
        <f>IF(別添!AA23=0,"",別添!AA23)</f>
        <v/>
      </c>
      <c r="I12" s="529"/>
      <c r="J12" s="382" t="s">
        <v>126</v>
      </c>
      <c r="K12" s="382"/>
      <c r="L12" s="382" t="s">
        <v>127</v>
      </c>
      <c r="M12" s="382" t="s">
        <v>15</v>
      </c>
      <c r="N12" s="382"/>
      <c r="O12" s="529" t="str">
        <f>IF(別添!Y25=0,"",別添!Y25)</f>
        <v/>
      </c>
      <c r="P12" s="529"/>
      <c r="Q12" s="382" t="s">
        <v>16</v>
      </c>
      <c r="R12" s="529" t="str">
        <f>IF(別添!AA25=0,"",別添!AA25)</f>
        <v/>
      </c>
      <c r="S12" s="529"/>
      <c r="T12" s="383" t="s">
        <v>126</v>
      </c>
      <c r="V12" s="543" t="str">
        <f>IF(別添!AQ23=0,"",別添!AQ23)</f>
        <v/>
      </c>
      <c r="W12" s="544"/>
      <c r="X12" s="544"/>
      <c r="Y12" s="545"/>
      <c r="Z12" s="373" t="s">
        <v>128</v>
      </c>
      <c r="AA12" s="373"/>
      <c r="AG12" s="373"/>
      <c r="AH12" s="374"/>
    </row>
    <row r="13" spans="1:45" ht="16.149999999999999" customHeight="1">
      <c r="A13" s="373"/>
      <c r="B13" s="385" t="s">
        <v>1449</v>
      </c>
      <c r="C13" s="386" t="s">
        <v>1577</v>
      </c>
      <c r="D13" s="387"/>
      <c r="E13" s="387"/>
      <c r="F13" s="386"/>
      <c r="G13" s="387"/>
      <c r="H13" s="387"/>
      <c r="I13" s="386"/>
      <c r="J13" s="386"/>
      <c r="K13" s="386"/>
      <c r="L13" s="386"/>
      <c r="M13" s="386"/>
      <c r="N13" s="387"/>
      <c r="O13" s="387"/>
      <c r="P13" s="386"/>
      <c r="Q13" s="387"/>
      <c r="R13" s="387"/>
      <c r="S13" s="386"/>
      <c r="T13" s="386"/>
      <c r="U13" s="388"/>
      <c r="V13" s="386"/>
      <c r="W13" s="386"/>
      <c r="X13" s="386"/>
      <c r="Y13" s="386"/>
      <c r="Z13" s="386"/>
      <c r="AA13" s="386"/>
      <c r="AB13" s="388"/>
      <c r="AC13" s="388"/>
      <c r="AD13" s="388"/>
      <c r="AE13" s="373"/>
      <c r="AF13" s="373"/>
      <c r="AG13" s="373"/>
      <c r="AH13" s="374"/>
    </row>
    <row r="14" spans="1:45" ht="16.149999999999999" customHeight="1">
      <c r="A14" s="373"/>
      <c r="B14" s="385" t="s">
        <v>1449</v>
      </c>
      <c r="C14" s="389" t="s">
        <v>1815</v>
      </c>
      <c r="D14" s="387"/>
      <c r="E14" s="387"/>
      <c r="F14" s="386"/>
      <c r="G14" s="387"/>
      <c r="H14" s="387"/>
      <c r="I14" s="386"/>
      <c r="J14" s="386"/>
      <c r="K14" s="386"/>
      <c r="L14" s="386"/>
      <c r="M14" s="386"/>
      <c r="N14" s="387"/>
      <c r="O14" s="387"/>
      <c r="P14" s="386"/>
      <c r="Q14" s="387"/>
      <c r="R14" s="387"/>
      <c r="S14" s="386"/>
      <c r="T14" s="386"/>
      <c r="U14" s="388"/>
      <c r="V14" s="386"/>
      <c r="W14" s="386"/>
      <c r="X14" s="386"/>
      <c r="Y14" s="386"/>
      <c r="Z14" s="386"/>
      <c r="AA14" s="386"/>
      <c r="AB14" s="388"/>
      <c r="AC14" s="388"/>
      <c r="AD14" s="388"/>
      <c r="AE14" s="373"/>
      <c r="AF14" s="373"/>
      <c r="AG14" s="373"/>
      <c r="AH14" s="374"/>
    </row>
    <row r="15" spans="1:45" ht="16.149999999999999" customHeight="1">
      <c r="A15" s="373"/>
      <c r="B15" s="385"/>
      <c r="C15" s="389" t="s">
        <v>1578</v>
      </c>
      <c r="D15" s="387"/>
      <c r="E15" s="387"/>
      <c r="F15" s="386"/>
      <c r="G15" s="387"/>
      <c r="H15" s="387"/>
      <c r="I15" s="386"/>
      <c r="J15" s="386"/>
      <c r="K15" s="386"/>
      <c r="L15" s="386"/>
      <c r="M15" s="386"/>
      <c r="N15" s="387"/>
      <c r="O15" s="387"/>
      <c r="P15" s="386"/>
      <c r="Q15" s="387"/>
      <c r="R15" s="387"/>
      <c r="S15" s="386"/>
      <c r="T15" s="386"/>
      <c r="U15" s="388"/>
      <c r="V15" s="386"/>
      <c r="W15" s="386"/>
      <c r="X15" s="386"/>
      <c r="Y15" s="386"/>
      <c r="Z15" s="386"/>
      <c r="AA15" s="386"/>
      <c r="AB15" s="388"/>
      <c r="AC15" s="388"/>
      <c r="AD15" s="388"/>
      <c r="AE15" s="373"/>
      <c r="AF15" s="373"/>
      <c r="AG15" s="373"/>
      <c r="AH15" s="374"/>
    </row>
    <row r="16" spans="1:45" ht="16.149999999999999" customHeight="1">
      <c r="A16" s="373"/>
      <c r="B16" s="390"/>
      <c r="D16" s="379"/>
      <c r="E16" s="379"/>
      <c r="G16" s="379"/>
      <c r="H16" s="379"/>
      <c r="N16" s="379"/>
      <c r="O16" s="379"/>
      <c r="Q16" s="379"/>
      <c r="R16" s="379"/>
      <c r="U16" s="373"/>
      <c r="AB16" s="373"/>
      <c r="AC16" s="373"/>
      <c r="AD16" s="373"/>
      <c r="AE16" s="373"/>
      <c r="AF16" s="373"/>
      <c r="AG16" s="373"/>
      <c r="AH16" s="374"/>
      <c r="AS16" s="391"/>
    </row>
    <row r="17" spans="1:41" ht="16.149999999999999" customHeight="1" thickBot="1">
      <c r="A17" s="377" t="s">
        <v>1789</v>
      </c>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4"/>
    </row>
    <row r="18" spans="1:41" ht="16.149999999999999" customHeight="1">
      <c r="A18" s="392" t="s">
        <v>1790</v>
      </c>
      <c r="B18" s="393"/>
      <c r="C18" s="393"/>
      <c r="D18" s="393"/>
      <c r="E18" s="393"/>
      <c r="F18" s="393"/>
      <c r="G18" s="393"/>
      <c r="H18" s="393"/>
      <c r="I18" s="393"/>
      <c r="J18" s="393"/>
      <c r="K18" s="393"/>
      <c r="L18" s="393"/>
      <c r="M18" s="394"/>
      <c r="N18" s="394"/>
      <c r="O18" s="394"/>
      <c r="P18" s="394"/>
      <c r="Q18" s="394"/>
      <c r="R18" s="394"/>
      <c r="S18" s="394"/>
      <c r="T18" s="394"/>
      <c r="U18" s="394"/>
      <c r="V18" s="394"/>
      <c r="W18" s="394"/>
      <c r="X18" s="394"/>
      <c r="Y18" s="394"/>
      <c r="Z18" s="394"/>
      <c r="AA18" s="394"/>
      <c r="AB18" s="546">
        <f>IFERROR(別添!AF41*V12*10,0)</f>
        <v>0</v>
      </c>
      <c r="AC18" s="546"/>
      <c r="AD18" s="546"/>
      <c r="AE18" s="546"/>
      <c r="AF18" s="546"/>
      <c r="AG18" s="395" t="s">
        <v>132</v>
      </c>
      <c r="AI18" s="541" t="s">
        <v>1781</v>
      </c>
      <c r="AJ18" s="542"/>
      <c r="AK18" s="396">
        <f>AB24</f>
        <v>0</v>
      </c>
    </row>
    <row r="19" spans="1:41" ht="16.149999999999999" customHeight="1">
      <c r="A19" s="397"/>
      <c r="B19" s="398" t="s">
        <v>1797</v>
      </c>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524">
        <f>IFERROR(AK19+AK24,0)</f>
        <v>0</v>
      </c>
      <c r="AC19" s="524"/>
      <c r="AD19" s="524"/>
      <c r="AE19" s="524"/>
      <c r="AF19" s="524"/>
      <c r="AG19" s="400" t="s">
        <v>142</v>
      </c>
      <c r="AI19" s="542" t="s">
        <v>1778</v>
      </c>
      <c r="AJ19" s="542"/>
      <c r="AK19" s="396">
        <f>IF(AB18-AK18&lt;0,0,AB18-AK18)</f>
        <v>0</v>
      </c>
    </row>
    <row r="20" spans="1:41" ht="16.149999999999999" customHeight="1" thickBot="1">
      <c r="A20" s="401" t="s">
        <v>1517</v>
      </c>
      <c r="B20" s="402"/>
      <c r="C20" s="403"/>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c r="AB20" s="525">
        <f>別添!Y38</f>
        <v>0</v>
      </c>
      <c r="AC20" s="525"/>
      <c r="AD20" s="525"/>
      <c r="AE20" s="525"/>
      <c r="AF20" s="525"/>
      <c r="AG20" s="404" t="s">
        <v>142</v>
      </c>
    </row>
    <row r="21" spans="1:41" ht="16.149999999999999" customHeight="1" thickTop="1" thickBot="1">
      <c r="A21" s="405" t="s">
        <v>1791</v>
      </c>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526">
        <f>IFERROR(AB18-AB19+AB20,0)</f>
        <v>0</v>
      </c>
      <c r="AC21" s="526"/>
      <c r="AD21" s="526"/>
      <c r="AE21" s="526"/>
      <c r="AF21" s="526"/>
      <c r="AG21" s="407" t="s">
        <v>132</v>
      </c>
      <c r="AI21" s="542" t="s">
        <v>1779</v>
      </c>
      <c r="AJ21" s="542"/>
      <c r="AK21" s="408">
        <f>AB18-AK19+AB20</f>
        <v>0</v>
      </c>
    </row>
    <row r="22" spans="1:41" ht="16.149999999999999" customHeight="1">
      <c r="A22" s="409"/>
      <c r="B22" s="410"/>
      <c r="C22" s="409"/>
      <c r="D22" s="409"/>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11"/>
      <c r="AH22" s="379"/>
    </row>
    <row r="23" spans="1:41" ht="16.149999999999999" customHeight="1" thickBot="1">
      <c r="A23" s="377" t="s">
        <v>1799</v>
      </c>
    </row>
    <row r="24" spans="1:41" ht="16.149999999999999" customHeight="1">
      <c r="A24" s="412" t="s">
        <v>1792</v>
      </c>
      <c r="B24" s="413"/>
      <c r="C24" s="413"/>
      <c r="D24" s="413"/>
      <c r="E24" s="413"/>
      <c r="F24" s="413"/>
      <c r="G24" s="413"/>
      <c r="H24" s="413"/>
      <c r="I24" s="413"/>
      <c r="J24" s="413"/>
      <c r="K24" s="413"/>
      <c r="L24" s="413"/>
      <c r="M24" s="413"/>
      <c r="N24" s="413"/>
      <c r="O24" s="413"/>
      <c r="P24" s="413"/>
      <c r="Q24" s="413"/>
      <c r="R24" s="413"/>
      <c r="S24" s="413"/>
      <c r="T24" s="413"/>
      <c r="U24" s="413"/>
      <c r="V24" s="413"/>
      <c r="W24" s="413"/>
      <c r="X24" s="413"/>
      <c r="Y24" s="413"/>
      <c r="Z24" s="413"/>
      <c r="AA24" s="413"/>
      <c r="AB24" s="527">
        <f>IFERROR(別添!Y55*V9,0)</f>
        <v>0</v>
      </c>
      <c r="AC24" s="527"/>
      <c r="AD24" s="527"/>
      <c r="AE24" s="527"/>
      <c r="AF24" s="527"/>
      <c r="AG24" s="414" t="s">
        <v>132</v>
      </c>
      <c r="AI24" s="375" t="str">
        <f>IF(AB21&gt;AB24,"NG","OK")</f>
        <v>OK</v>
      </c>
      <c r="AJ24" s="415" t="s">
        <v>1780</v>
      </c>
      <c r="AK24" s="408">
        <f>IF(AK21-AB24&lt;0,0,AK21-AB24)</f>
        <v>0</v>
      </c>
      <c r="AO24" s="375" t="str">
        <f>IF(AI24="NG","←（８）全体の賃金改善の見込み額は（７）算定金額の見込み（繰越額調整後）の値を上回るように設定してください","")</f>
        <v/>
      </c>
    </row>
    <row r="25" spans="1:41" ht="16.149999999999999" customHeight="1" thickBot="1">
      <c r="A25" s="405"/>
      <c r="B25" s="416" t="s">
        <v>1793</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528">
        <f>AB21</f>
        <v>0</v>
      </c>
      <c r="AC25" s="528"/>
      <c r="AD25" s="528"/>
      <c r="AE25" s="528"/>
      <c r="AF25" s="528"/>
      <c r="AG25" s="418" t="s">
        <v>132</v>
      </c>
      <c r="AJ25" s="408"/>
    </row>
    <row r="26" spans="1:41" ht="16.149999999999999" customHeight="1">
      <c r="A26" s="409"/>
      <c r="B26" s="410"/>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11"/>
    </row>
    <row r="27" spans="1:41" ht="16.149999999999999" customHeight="1" thickBot="1">
      <c r="A27" s="377" t="s">
        <v>1798</v>
      </c>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8"/>
      <c r="AB27" s="378"/>
      <c r="AC27" s="378"/>
      <c r="AD27" s="378"/>
      <c r="AE27" s="378"/>
      <c r="AF27" s="378"/>
      <c r="AG27" s="378"/>
      <c r="AH27" s="378"/>
      <c r="AI27" s="378"/>
      <c r="AJ27" s="378"/>
    </row>
    <row r="28" spans="1:41" ht="16.149999999999999" customHeight="1" thickBot="1">
      <c r="A28" s="419" t="s">
        <v>1814</v>
      </c>
      <c r="B28" s="382"/>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523">
        <f>別添!Y53</f>
        <v>0</v>
      </c>
      <c r="AC28" s="523"/>
      <c r="AD28" s="523"/>
      <c r="AE28" s="523"/>
      <c r="AF28" s="523"/>
      <c r="AG28" s="420" t="s">
        <v>132</v>
      </c>
    </row>
    <row r="29" spans="1:41" ht="15" customHeight="1">
      <c r="A29" s="373"/>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4"/>
    </row>
    <row r="30" spans="1:41" ht="15" customHeight="1">
      <c r="A30" s="522" t="s">
        <v>231</v>
      </c>
      <c r="B30" s="522"/>
      <c r="C30" s="522"/>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421"/>
      <c r="AI30" s="421"/>
      <c r="AJ30" s="421"/>
    </row>
    <row r="31" spans="1:41" ht="15" customHeight="1">
      <c r="A31" s="422"/>
      <c r="B31" s="422"/>
      <c r="C31" s="422"/>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1"/>
      <c r="AI31" s="421"/>
      <c r="AJ31" s="421"/>
    </row>
    <row r="32" spans="1:41" ht="15" customHeight="1">
      <c r="A32" s="373"/>
      <c r="B32" s="373"/>
      <c r="C32" s="373" t="s">
        <v>15</v>
      </c>
      <c r="D32" s="373"/>
      <c r="E32" s="520" t="str">
        <f>IF(別添!I20=0,"",別添!I20)</f>
        <v/>
      </c>
      <c r="F32" s="520"/>
      <c r="G32" s="373" t="s">
        <v>16</v>
      </c>
      <c r="H32" s="520" t="str">
        <f>IF(別添!K20=0,"",別添!K20)</f>
        <v/>
      </c>
      <c r="I32" s="520"/>
      <c r="J32" s="373" t="s">
        <v>126</v>
      </c>
      <c r="K32" s="520" t="str">
        <f>IF(別添!N20=0,"",別添!N20)</f>
        <v/>
      </c>
      <c r="L32" s="520"/>
      <c r="M32" s="373" t="s">
        <v>18</v>
      </c>
      <c r="N32" s="373"/>
      <c r="O32" s="373"/>
      <c r="P32" s="373" t="s">
        <v>232</v>
      </c>
      <c r="Q32" s="373"/>
      <c r="R32" s="373"/>
      <c r="S32" s="373"/>
      <c r="T32" s="521" t="str">
        <f>IF(別添!L13=0,"",別添!L13)</f>
        <v/>
      </c>
      <c r="U32" s="521"/>
      <c r="V32" s="521"/>
      <c r="W32" s="521"/>
      <c r="X32" s="521"/>
      <c r="Y32" s="521"/>
      <c r="Z32" s="521"/>
      <c r="AA32" s="521"/>
      <c r="AB32" s="521"/>
      <c r="AC32" s="521"/>
      <c r="AD32" s="521"/>
      <c r="AE32" s="521"/>
      <c r="AF32" s="521"/>
      <c r="AG32" s="373"/>
      <c r="AH32" s="374"/>
    </row>
    <row r="33" spans="1:36" ht="15" customHeight="1">
      <c r="A33" s="373"/>
      <c r="B33" s="373"/>
      <c r="C33" s="373"/>
      <c r="D33" s="373"/>
      <c r="E33" s="411"/>
      <c r="F33" s="411"/>
      <c r="G33" s="373"/>
      <c r="H33" s="411"/>
      <c r="I33" s="411"/>
      <c r="J33" s="373"/>
      <c r="K33" s="411"/>
      <c r="L33" s="411"/>
      <c r="M33" s="373"/>
      <c r="N33" s="373"/>
      <c r="O33" s="373"/>
      <c r="P33" s="373"/>
      <c r="Q33" s="373"/>
      <c r="R33" s="373"/>
      <c r="S33" s="373"/>
      <c r="T33" s="411"/>
      <c r="U33" s="411"/>
      <c r="V33" s="411"/>
      <c r="W33" s="411"/>
      <c r="X33" s="411"/>
      <c r="Y33" s="411"/>
      <c r="Z33" s="411"/>
      <c r="AA33" s="411"/>
      <c r="AB33" s="411"/>
      <c r="AC33" s="411"/>
      <c r="AD33" s="411"/>
      <c r="AE33" s="411"/>
      <c r="AF33" s="411"/>
      <c r="AG33" s="373"/>
      <c r="AH33" s="374"/>
    </row>
    <row r="34" spans="1:36" ht="15" customHeight="1">
      <c r="A34" s="373" t="s">
        <v>233</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4"/>
    </row>
    <row r="35" spans="1:36" ht="15" customHeight="1">
      <c r="A35" s="423" t="s">
        <v>1450</v>
      </c>
      <c r="B35" s="424" t="s">
        <v>1587</v>
      </c>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6"/>
      <c r="AH35" s="426"/>
      <c r="AI35" s="426"/>
      <c r="AJ35" s="421"/>
    </row>
    <row r="36" spans="1:36" ht="15" customHeight="1">
      <c r="A36" s="425"/>
      <c r="B36" s="424" t="s">
        <v>1588</v>
      </c>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6"/>
      <c r="AH36" s="426"/>
      <c r="AI36" s="426"/>
      <c r="AJ36" s="421"/>
    </row>
    <row r="37" spans="1:36" ht="15" customHeight="1">
      <c r="A37" s="423" t="s">
        <v>1452</v>
      </c>
      <c r="B37" s="424" t="s">
        <v>1794</v>
      </c>
      <c r="C37" s="425"/>
      <c r="D37" s="425"/>
      <c r="E37" s="425"/>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6"/>
      <c r="AH37" s="426"/>
      <c r="AI37" s="426"/>
      <c r="AJ37" s="421"/>
    </row>
    <row r="38" spans="1:36" ht="15" customHeight="1">
      <c r="A38" s="425"/>
      <c r="B38" s="427" t="s">
        <v>1589</v>
      </c>
      <c r="C38" s="425"/>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6"/>
      <c r="AH38" s="426"/>
      <c r="AI38" s="426"/>
      <c r="AJ38" s="421"/>
    </row>
    <row r="39" spans="1:36" ht="15" customHeight="1">
      <c r="A39" s="423" t="s">
        <v>442</v>
      </c>
      <c r="B39" s="428" t="s">
        <v>1795</v>
      </c>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9"/>
      <c r="AH39" s="426"/>
      <c r="AI39" s="426"/>
      <c r="AJ39" s="421"/>
    </row>
    <row r="40" spans="1:36" ht="15" customHeight="1">
      <c r="A40" s="425"/>
      <c r="B40" s="427" t="s">
        <v>1590</v>
      </c>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9"/>
      <c r="AH40" s="426"/>
      <c r="AI40" s="426"/>
      <c r="AJ40" s="421"/>
    </row>
    <row r="41" spans="1:36" ht="15" customHeight="1">
      <c r="A41" s="423" t="s">
        <v>1470</v>
      </c>
      <c r="B41" s="428" t="s">
        <v>1840</v>
      </c>
      <c r="C41" s="427"/>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9"/>
      <c r="AH41" s="426"/>
      <c r="AI41" s="426"/>
      <c r="AJ41" s="421"/>
    </row>
    <row r="42" spans="1:36" ht="15" customHeight="1">
      <c r="A42" s="425"/>
      <c r="B42" s="428" t="s">
        <v>1839</v>
      </c>
      <c r="C42" s="427"/>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9"/>
      <c r="AH42" s="426"/>
      <c r="AI42" s="426"/>
      <c r="AJ42" s="421"/>
    </row>
    <row r="43" spans="1:36" ht="15" customHeight="1">
      <c r="A43" s="423" t="s">
        <v>33</v>
      </c>
      <c r="B43" s="428" t="s">
        <v>1796</v>
      </c>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9"/>
      <c r="AH43" s="426"/>
      <c r="AI43" s="426"/>
      <c r="AJ43" s="421"/>
    </row>
    <row r="44" spans="1:36" ht="15" customHeight="1">
      <c r="A44" s="425"/>
      <c r="B44" s="430" t="s">
        <v>1591</v>
      </c>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9"/>
      <c r="AH44" s="426"/>
      <c r="AI44" s="426"/>
      <c r="AJ44" s="421"/>
    </row>
    <row r="45" spans="1:36" ht="15" customHeight="1">
      <c r="A45" s="425"/>
      <c r="B45" s="430" t="s">
        <v>1750</v>
      </c>
      <c r="C45" s="427"/>
      <c r="D45" s="427"/>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9"/>
      <c r="AH45" s="426"/>
      <c r="AI45" s="426"/>
      <c r="AJ45" s="421"/>
    </row>
    <row r="46" spans="1:36" ht="15" customHeight="1">
      <c r="A46" s="425"/>
      <c r="B46" s="430" t="s">
        <v>1751</v>
      </c>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9"/>
      <c r="AH46" s="426"/>
      <c r="AI46" s="426"/>
      <c r="AJ46" s="421"/>
    </row>
    <row r="47" spans="1:36" ht="15" customHeight="1">
      <c r="A47" s="423" t="s">
        <v>34</v>
      </c>
      <c r="B47" s="430" t="s">
        <v>1829</v>
      </c>
      <c r="C47" s="427"/>
      <c r="D47" s="427"/>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c r="AD47" s="427"/>
      <c r="AE47" s="427"/>
      <c r="AF47" s="427"/>
      <c r="AG47" s="429"/>
      <c r="AH47" s="426"/>
      <c r="AI47" s="426"/>
      <c r="AJ47" s="421"/>
    </row>
    <row r="48" spans="1:36" ht="15" customHeight="1">
      <c r="A48" s="425"/>
      <c r="B48" s="430" t="s">
        <v>1813</v>
      </c>
      <c r="C48" s="427"/>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427"/>
      <c r="AG48" s="429"/>
      <c r="AH48" s="426"/>
      <c r="AI48" s="426"/>
      <c r="AJ48" s="421"/>
    </row>
    <row r="49" spans="1:36" ht="15" customHeight="1">
      <c r="A49" s="426"/>
      <c r="B49" s="431"/>
      <c r="C49" s="429"/>
      <c r="D49" s="429"/>
      <c r="E49" s="429"/>
      <c r="F49" s="429"/>
      <c r="G49" s="429"/>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429"/>
      <c r="AF49" s="429"/>
      <c r="AG49" s="429"/>
      <c r="AH49" s="426"/>
      <c r="AI49" s="426"/>
      <c r="AJ49" s="421"/>
    </row>
    <row r="50" spans="1:36" ht="15" customHeight="1">
      <c r="A50" s="426"/>
      <c r="B50" s="431"/>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6"/>
      <c r="AI50" s="426"/>
      <c r="AJ50" s="421"/>
    </row>
    <row r="51" spans="1:36" ht="15" customHeight="1">
      <c r="A51" s="426"/>
      <c r="B51" s="426"/>
      <c r="C51" s="426"/>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6"/>
      <c r="AJ51" s="421"/>
    </row>
    <row r="52" spans="1:36" ht="15" customHeight="1">
      <c r="A52" s="426"/>
      <c r="B52" s="426"/>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c r="AD52" s="426"/>
      <c r="AE52" s="426"/>
      <c r="AF52" s="426"/>
      <c r="AG52" s="426"/>
      <c r="AH52" s="426"/>
      <c r="AI52" s="426"/>
      <c r="AJ52" s="421"/>
    </row>
    <row r="53" spans="1:36" ht="15" customHeight="1">
      <c r="A53" s="426"/>
      <c r="B53" s="426"/>
      <c r="C53" s="426"/>
      <c r="D53" s="426"/>
      <c r="E53" s="426"/>
      <c r="F53" s="426"/>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6"/>
      <c r="AH53" s="426"/>
      <c r="AI53" s="426"/>
      <c r="AJ53" s="421"/>
    </row>
    <row r="54" spans="1:36" ht="15" customHeight="1">
      <c r="A54" s="426"/>
      <c r="B54" s="426"/>
      <c r="C54" s="426"/>
      <c r="D54" s="426"/>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c r="AI54" s="426"/>
      <c r="AJ54" s="421"/>
    </row>
    <row r="55" spans="1:36" ht="15" customHeight="1">
      <c r="A55" s="426"/>
      <c r="B55" s="426"/>
      <c r="C55" s="426"/>
      <c r="D55" s="426"/>
      <c r="E55" s="426"/>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c r="AD55" s="426"/>
      <c r="AE55" s="426"/>
      <c r="AF55" s="426"/>
      <c r="AG55" s="426"/>
      <c r="AH55" s="426"/>
      <c r="AI55" s="426"/>
      <c r="AJ55" s="421"/>
    </row>
    <row r="56" spans="1:36" ht="15" customHeight="1">
      <c r="A56" s="426"/>
      <c r="B56" s="426"/>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1"/>
    </row>
    <row r="57" spans="1:36" ht="15" customHeight="1">
      <c r="A57" s="426"/>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c r="AI57" s="426"/>
      <c r="AJ57" s="421"/>
    </row>
    <row r="58" spans="1:36" ht="15" customHeight="1">
      <c r="A58" s="426"/>
      <c r="B58" s="426"/>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1"/>
    </row>
    <row r="59" spans="1:36" ht="15" customHeight="1">
      <c r="A59" s="426"/>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1"/>
    </row>
    <row r="60" spans="1:36" ht="15" customHeight="1">
      <c r="A60" s="426"/>
      <c r="B60" s="426"/>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c r="AD60" s="426"/>
      <c r="AE60" s="426"/>
      <c r="AF60" s="426"/>
      <c r="AG60" s="426"/>
      <c r="AH60" s="426"/>
      <c r="AI60" s="426"/>
      <c r="AJ60" s="421"/>
    </row>
    <row r="61" spans="1:36" ht="15" customHeight="1">
      <c r="A61" s="426"/>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c r="AD61" s="426"/>
      <c r="AE61" s="426"/>
      <c r="AF61" s="426"/>
      <c r="AG61" s="426"/>
      <c r="AH61" s="426"/>
      <c r="AI61" s="426"/>
      <c r="AJ61" s="421"/>
    </row>
    <row r="62" spans="1:36" ht="16.149999999999999" customHeight="1">
      <c r="A62" s="426"/>
      <c r="B62" s="426"/>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c r="AD62" s="426"/>
      <c r="AE62" s="426"/>
      <c r="AF62" s="426"/>
      <c r="AG62" s="426"/>
      <c r="AH62" s="426"/>
      <c r="AI62" s="426"/>
      <c r="AJ62" s="421"/>
    </row>
    <row r="63" spans="1:36" ht="16.149999999999999" customHeight="1">
      <c r="A63" s="426"/>
      <c r="B63" s="426"/>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c r="AE63" s="426"/>
      <c r="AF63" s="426"/>
      <c r="AG63" s="426"/>
      <c r="AH63" s="426"/>
      <c r="AI63" s="426"/>
      <c r="AJ63" s="421"/>
    </row>
    <row r="64" spans="1:36" ht="16.149999999999999" customHeight="1">
      <c r="A64" s="426"/>
      <c r="B64" s="426"/>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c r="AD64" s="426"/>
      <c r="AE64" s="426"/>
      <c r="AF64" s="426"/>
      <c r="AG64" s="426"/>
      <c r="AH64" s="426"/>
      <c r="AI64" s="426"/>
    </row>
    <row r="65" spans="1:71">
      <c r="A65" s="426"/>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row>
    <row r="66" spans="1:71">
      <c r="A66" s="426"/>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row>
    <row r="67" spans="1:71" ht="16.149999999999999" customHeight="1">
      <c r="A67" s="426"/>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c r="AD67" s="426"/>
      <c r="AE67" s="426"/>
      <c r="AF67" s="426"/>
      <c r="AG67" s="426"/>
      <c r="AH67" s="426"/>
      <c r="AI67" s="426"/>
    </row>
    <row r="68" spans="1:71" ht="16.149999999999999" customHeight="1">
      <c r="A68" s="426"/>
      <c r="B68" s="426"/>
      <c r="C68" s="426"/>
      <c r="D68" s="42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c r="AD68" s="426"/>
      <c r="AE68" s="426"/>
      <c r="AF68" s="426"/>
      <c r="AG68" s="426"/>
      <c r="AH68" s="426"/>
      <c r="AI68" s="426"/>
    </row>
    <row r="69" spans="1:71" ht="16.149999999999999" customHeight="1">
      <c r="A69" s="426"/>
      <c r="B69" s="426"/>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6"/>
      <c r="AC69" s="426"/>
      <c r="AD69" s="426"/>
      <c r="AE69" s="426"/>
      <c r="AF69" s="426"/>
      <c r="AG69" s="426"/>
      <c r="AH69" s="426"/>
      <c r="AI69" s="426"/>
    </row>
    <row r="70" spans="1:71">
      <c r="A70" s="426"/>
      <c r="B70" s="426"/>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c r="AD70" s="426"/>
      <c r="AE70" s="426"/>
      <c r="AF70" s="426"/>
      <c r="AG70" s="426"/>
      <c r="AH70" s="426"/>
      <c r="AI70" s="426"/>
    </row>
    <row r="71" spans="1:71" ht="15" customHeight="1">
      <c r="A71" s="426"/>
      <c r="B71" s="426"/>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c r="AD71" s="426"/>
      <c r="AE71" s="426"/>
      <c r="AF71" s="426"/>
      <c r="AG71" s="426"/>
      <c r="AH71" s="426"/>
      <c r="AI71" s="426"/>
      <c r="AN71" s="373"/>
      <c r="AO71" s="373"/>
      <c r="AP71" s="373"/>
      <c r="AQ71" s="373"/>
      <c r="AR71" s="373"/>
      <c r="AS71" s="373"/>
      <c r="AT71" s="373"/>
      <c r="AU71" s="373"/>
      <c r="AV71" s="373"/>
      <c r="AW71" s="373"/>
      <c r="AX71" s="373"/>
      <c r="AY71" s="373"/>
      <c r="AZ71" s="373"/>
      <c r="BA71" s="373"/>
      <c r="BB71" s="373"/>
      <c r="BC71" s="373"/>
      <c r="BD71" s="373"/>
      <c r="BE71" s="373"/>
      <c r="BF71" s="373"/>
      <c r="BG71" s="373"/>
      <c r="BH71" s="373"/>
      <c r="BI71" s="373"/>
      <c r="BJ71" s="373"/>
      <c r="BK71" s="373"/>
      <c r="BL71" s="373"/>
      <c r="BM71" s="373"/>
      <c r="BN71" s="373"/>
      <c r="BO71" s="373"/>
      <c r="BP71" s="373"/>
      <c r="BQ71" s="373"/>
      <c r="BR71" s="373"/>
      <c r="BS71" s="373"/>
    </row>
    <row r="72" spans="1:71" ht="15" customHeight="1">
      <c r="A72" s="426"/>
      <c r="B72" s="426"/>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426"/>
      <c r="AC72" s="426"/>
      <c r="AD72" s="426"/>
      <c r="AE72" s="426"/>
      <c r="AF72" s="426"/>
      <c r="AG72" s="426"/>
      <c r="AH72" s="426"/>
      <c r="AI72" s="426"/>
      <c r="AM72" s="373"/>
      <c r="AN72" s="373"/>
      <c r="AO72" s="373"/>
      <c r="AP72" s="373"/>
      <c r="AQ72" s="373"/>
      <c r="AR72" s="373"/>
      <c r="AS72" s="373"/>
      <c r="AT72" s="373"/>
      <c r="AU72" s="373"/>
      <c r="AV72" s="373"/>
      <c r="AW72" s="373"/>
      <c r="AX72" s="373"/>
      <c r="AY72" s="373"/>
      <c r="AZ72" s="373"/>
      <c r="BA72" s="373"/>
      <c r="BB72" s="373"/>
      <c r="BC72" s="373"/>
      <c r="BD72" s="373"/>
      <c r="BE72" s="373"/>
      <c r="BF72" s="373"/>
      <c r="BG72" s="373"/>
      <c r="BH72" s="373"/>
      <c r="BI72" s="373"/>
      <c r="BJ72" s="373"/>
      <c r="BK72" s="373"/>
      <c r="BL72" s="373"/>
      <c r="BM72" s="373"/>
      <c r="BN72" s="373"/>
      <c r="BO72" s="373"/>
      <c r="BP72" s="373"/>
      <c r="BQ72" s="373"/>
      <c r="BR72" s="373"/>
      <c r="BS72" s="373"/>
    </row>
    <row r="73" spans="1:71" ht="15" customHeight="1">
      <c r="A73" s="426"/>
      <c r="B73" s="426"/>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6"/>
      <c r="AC73" s="426"/>
      <c r="AD73" s="426"/>
      <c r="AE73" s="426"/>
      <c r="AF73" s="426"/>
      <c r="AG73" s="426"/>
      <c r="AH73" s="426"/>
      <c r="AI73" s="426"/>
      <c r="AM73" s="373"/>
      <c r="AN73" s="373"/>
      <c r="AO73" s="373"/>
      <c r="AP73" s="373"/>
      <c r="AQ73" s="373"/>
      <c r="AR73" s="373"/>
      <c r="AS73" s="373"/>
      <c r="AT73" s="373"/>
      <c r="AU73" s="373"/>
      <c r="AV73" s="373"/>
      <c r="AW73" s="373"/>
      <c r="AX73" s="373"/>
      <c r="AY73" s="373"/>
      <c r="AZ73" s="373"/>
      <c r="BA73" s="373"/>
      <c r="BB73" s="373"/>
      <c r="BC73" s="373"/>
      <c r="BD73" s="373"/>
      <c r="BE73" s="373"/>
      <c r="BF73" s="373"/>
      <c r="BG73" s="373"/>
      <c r="BH73" s="373"/>
      <c r="BI73" s="373"/>
      <c r="BJ73" s="373"/>
      <c r="BK73" s="373"/>
      <c r="BL73" s="373"/>
      <c r="BM73" s="373"/>
      <c r="BN73" s="373"/>
      <c r="BO73" s="373"/>
      <c r="BP73" s="373"/>
      <c r="BQ73" s="373"/>
      <c r="BR73" s="373"/>
      <c r="BS73" s="373"/>
    </row>
    <row r="74" spans="1:71" ht="15" customHeight="1">
      <c r="A74" s="426"/>
      <c r="B74" s="426"/>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426"/>
      <c r="AB74" s="426"/>
      <c r="AC74" s="426"/>
      <c r="AD74" s="426"/>
      <c r="AE74" s="426"/>
      <c r="AF74" s="426"/>
      <c r="AG74" s="426"/>
      <c r="AH74" s="426"/>
      <c r="AI74" s="426"/>
      <c r="AM74" s="373"/>
      <c r="AN74" s="373"/>
      <c r="AO74" s="373"/>
      <c r="AP74" s="373"/>
      <c r="AQ74" s="373"/>
      <c r="AR74" s="373"/>
      <c r="AS74" s="373"/>
      <c r="AT74" s="373"/>
      <c r="AU74" s="373"/>
      <c r="AV74" s="373"/>
      <c r="AW74" s="373"/>
      <c r="AX74" s="373"/>
      <c r="AY74" s="373"/>
      <c r="AZ74" s="373"/>
      <c r="BA74" s="373"/>
      <c r="BB74" s="373"/>
      <c r="BC74" s="373"/>
      <c r="BD74" s="373"/>
      <c r="BE74" s="373"/>
      <c r="BF74" s="373"/>
      <c r="BG74" s="373"/>
      <c r="BH74" s="373"/>
      <c r="BI74" s="373"/>
      <c r="BJ74" s="373"/>
      <c r="BK74" s="373"/>
      <c r="BL74" s="373"/>
      <c r="BM74" s="373"/>
      <c r="BN74" s="373"/>
      <c r="BO74" s="373"/>
      <c r="BP74" s="373"/>
      <c r="BQ74" s="373"/>
      <c r="BR74" s="373"/>
      <c r="BS74" s="373"/>
    </row>
    <row r="75" spans="1:71" ht="15" customHeight="1">
      <c r="A75" s="426"/>
      <c r="B75" s="426"/>
      <c r="C75" s="426"/>
      <c r="D75" s="42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6"/>
      <c r="AC75" s="426"/>
      <c r="AD75" s="426"/>
      <c r="AE75" s="426"/>
      <c r="AF75" s="426"/>
      <c r="AG75" s="426"/>
      <c r="AH75" s="426"/>
      <c r="AI75" s="426"/>
      <c r="AM75" s="373"/>
      <c r="AN75" s="373"/>
      <c r="AO75" s="373"/>
      <c r="AP75" s="373"/>
      <c r="AQ75" s="373"/>
      <c r="AR75" s="373"/>
      <c r="AS75" s="373"/>
      <c r="AT75" s="373"/>
      <c r="AU75" s="373"/>
      <c r="AV75" s="373"/>
      <c r="AW75" s="373"/>
      <c r="AX75" s="373"/>
      <c r="AY75" s="373"/>
      <c r="AZ75" s="373"/>
      <c r="BA75" s="373"/>
      <c r="BB75" s="373"/>
      <c r="BC75" s="373"/>
      <c r="BD75" s="373"/>
      <c r="BE75" s="373"/>
      <c r="BF75" s="373"/>
      <c r="BG75" s="373"/>
      <c r="BH75" s="373"/>
      <c r="BI75" s="373"/>
      <c r="BJ75" s="373"/>
      <c r="BK75" s="373"/>
      <c r="BL75" s="373"/>
      <c r="BM75" s="373"/>
      <c r="BN75" s="373"/>
      <c r="BO75" s="373"/>
      <c r="BP75" s="373"/>
      <c r="BQ75" s="373"/>
      <c r="BR75" s="373"/>
      <c r="BS75" s="373"/>
    </row>
    <row r="76" spans="1:71" ht="15" customHeight="1">
      <c r="AM76" s="373"/>
      <c r="AN76" s="373"/>
      <c r="AO76" s="373"/>
      <c r="AP76" s="373"/>
      <c r="AQ76" s="373"/>
      <c r="AR76" s="373"/>
      <c r="AS76" s="373"/>
      <c r="AT76" s="373"/>
      <c r="AU76" s="373"/>
      <c r="AV76" s="373"/>
      <c r="AW76" s="373"/>
      <c r="AX76" s="373"/>
      <c r="AY76" s="373"/>
      <c r="AZ76" s="373"/>
      <c r="BA76" s="373"/>
      <c r="BB76" s="373"/>
      <c r="BC76" s="373"/>
      <c r="BD76" s="373"/>
      <c r="BE76" s="373"/>
      <c r="BF76" s="373"/>
      <c r="BG76" s="373"/>
      <c r="BH76" s="373"/>
      <c r="BI76" s="373"/>
      <c r="BJ76" s="373"/>
      <c r="BK76" s="373"/>
      <c r="BL76" s="373"/>
      <c r="BM76" s="373"/>
      <c r="BN76" s="373"/>
      <c r="BO76" s="373"/>
      <c r="BP76" s="373"/>
      <c r="BQ76" s="373"/>
      <c r="BR76" s="373"/>
      <c r="BS76" s="373"/>
    </row>
    <row r="77" spans="1:71" ht="15" customHeight="1">
      <c r="AM77" s="373"/>
      <c r="AN77" s="373"/>
      <c r="AO77" s="373"/>
      <c r="AP77" s="373"/>
      <c r="AQ77" s="373"/>
      <c r="AR77" s="373"/>
      <c r="AS77" s="373"/>
      <c r="AT77" s="373"/>
      <c r="AU77" s="373"/>
      <c r="AV77" s="373"/>
      <c r="AW77" s="373"/>
      <c r="AX77" s="373"/>
      <c r="AY77" s="373"/>
      <c r="AZ77" s="373"/>
      <c r="BA77" s="373"/>
      <c r="BB77" s="373"/>
      <c r="BC77" s="373"/>
      <c r="BD77" s="373"/>
      <c r="BE77" s="373"/>
      <c r="BF77" s="373"/>
      <c r="BG77" s="373"/>
      <c r="BH77" s="373"/>
      <c r="BI77" s="373"/>
      <c r="BJ77" s="373"/>
      <c r="BK77" s="373"/>
      <c r="BL77" s="373"/>
      <c r="BM77" s="373"/>
      <c r="BN77" s="373"/>
      <c r="BO77" s="373"/>
      <c r="BP77" s="373"/>
      <c r="BQ77" s="373"/>
      <c r="BR77" s="373"/>
      <c r="BS77" s="373"/>
    </row>
    <row r="78" spans="1:71" ht="15" customHeight="1">
      <c r="AM78" s="373"/>
      <c r="AN78" s="373"/>
      <c r="AO78" s="373"/>
      <c r="AP78" s="373"/>
      <c r="AQ78" s="373"/>
      <c r="AR78" s="373"/>
      <c r="AS78" s="373"/>
      <c r="AT78" s="373"/>
      <c r="AU78" s="373"/>
      <c r="AV78" s="373"/>
      <c r="AW78" s="373"/>
      <c r="AX78" s="373"/>
      <c r="AY78" s="373"/>
      <c r="AZ78" s="373"/>
      <c r="BA78" s="373"/>
      <c r="BB78" s="373"/>
      <c r="BC78" s="373"/>
      <c r="BD78" s="373"/>
      <c r="BE78" s="373"/>
      <c r="BF78" s="373"/>
      <c r="BG78" s="373"/>
      <c r="BH78" s="373"/>
      <c r="BI78" s="373"/>
      <c r="BJ78" s="373"/>
      <c r="BK78" s="373"/>
      <c r="BL78" s="373"/>
      <c r="BM78" s="373"/>
      <c r="BN78" s="373"/>
      <c r="BO78" s="373"/>
      <c r="BP78" s="373"/>
      <c r="BQ78" s="373"/>
      <c r="BR78" s="373"/>
      <c r="BS78" s="373"/>
    </row>
    <row r="79" spans="1:71" ht="15" customHeight="1">
      <c r="AM79" s="373"/>
      <c r="AN79" s="373"/>
      <c r="AO79" s="373"/>
      <c r="AP79" s="373"/>
      <c r="AQ79" s="373"/>
      <c r="AR79" s="373"/>
      <c r="AS79" s="373"/>
      <c r="AT79" s="373"/>
      <c r="AU79" s="373"/>
      <c r="AV79" s="373"/>
      <c r="AW79" s="373"/>
      <c r="AX79" s="373"/>
      <c r="AY79" s="373"/>
      <c r="AZ79" s="373"/>
      <c r="BA79" s="373"/>
      <c r="BB79" s="373"/>
      <c r="BC79" s="373"/>
      <c r="BD79" s="373"/>
      <c r="BE79" s="373"/>
      <c r="BF79" s="373"/>
      <c r="BG79" s="373"/>
      <c r="BH79" s="373"/>
      <c r="BI79" s="373"/>
      <c r="BJ79" s="373"/>
      <c r="BK79" s="373"/>
      <c r="BL79" s="373"/>
      <c r="BM79" s="373"/>
      <c r="BN79" s="373"/>
      <c r="BO79" s="373"/>
      <c r="BP79" s="373"/>
      <c r="BQ79" s="373"/>
      <c r="BR79" s="373"/>
      <c r="BS79" s="373"/>
    </row>
    <row r="80" spans="1:71" ht="15" customHeight="1">
      <c r="AM80" s="373"/>
      <c r="AN80" s="373"/>
      <c r="AO80" s="373"/>
      <c r="AP80" s="373"/>
      <c r="AQ80" s="373"/>
      <c r="AR80" s="373"/>
      <c r="AS80" s="373"/>
      <c r="AT80" s="373"/>
      <c r="AU80" s="373"/>
      <c r="AV80" s="373"/>
      <c r="AW80" s="373"/>
      <c r="AX80" s="373"/>
      <c r="AY80" s="373"/>
      <c r="AZ80" s="373"/>
      <c r="BA80" s="373"/>
      <c r="BB80" s="373"/>
      <c r="BC80" s="373"/>
      <c r="BD80" s="373"/>
      <c r="BE80" s="373"/>
      <c r="BF80" s="373"/>
      <c r="BG80" s="373"/>
      <c r="BH80" s="373"/>
      <c r="BI80" s="373"/>
      <c r="BJ80" s="373"/>
      <c r="BK80" s="373"/>
      <c r="BL80" s="373"/>
      <c r="BM80" s="373"/>
      <c r="BN80" s="373"/>
      <c r="BO80" s="373"/>
      <c r="BP80" s="373"/>
      <c r="BQ80" s="373"/>
      <c r="BR80" s="373"/>
      <c r="BS80" s="373"/>
    </row>
    <row r="81" spans="39:71" ht="15" customHeight="1">
      <c r="AM81" s="432"/>
      <c r="AN81" s="433"/>
      <c r="AO81" s="432"/>
      <c r="AP81" s="432"/>
      <c r="AQ81" s="432"/>
      <c r="AR81" s="432"/>
      <c r="AS81" s="432"/>
      <c r="AT81" s="432"/>
      <c r="AU81" s="432"/>
      <c r="AV81" s="432"/>
      <c r="AW81" s="432"/>
      <c r="AX81" s="432"/>
      <c r="AY81" s="432"/>
      <c r="AZ81" s="432"/>
      <c r="BA81" s="432"/>
      <c r="BB81" s="432"/>
      <c r="BC81" s="432"/>
      <c r="BD81" s="432"/>
      <c r="BE81" s="432"/>
      <c r="BF81" s="432"/>
      <c r="BG81" s="432"/>
      <c r="BH81" s="432"/>
      <c r="BI81" s="432"/>
      <c r="BJ81" s="432"/>
      <c r="BK81" s="432"/>
      <c r="BL81" s="432"/>
      <c r="BM81" s="432"/>
      <c r="BN81" s="432"/>
      <c r="BO81" s="432"/>
      <c r="BP81" s="432"/>
      <c r="BQ81" s="432"/>
      <c r="BR81" s="432"/>
      <c r="BS81" s="432"/>
    </row>
    <row r="82" spans="39:71" ht="15" customHeight="1">
      <c r="AM82" s="433"/>
      <c r="AN82" s="433"/>
      <c r="AO82" s="432"/>
      <c r="AP82" s="432"/>
      <c r="AQ82" s="432"/>
      <c r="AR82" s="432"/>
      <c r="AS82" s="432"/>
      <c r="AT82" s="432"/>
      <c r="AU82" s="432"/>
      <c r="AV82" s="432"/>
      <c r="AW82" s="432"/>
      <c r="AX82" s="432"/>
      <c r="AY82" s="432"/>
      <c r="AZ82" s="432"/>
      <c r="BA82" s="432"/>
      <c r="BB82" s="432"/>
      <c r="BC82" s="432"/>
      <c r="BD82" s="432"/>
      <c r="BE82" s="432"/>
      <c r="BF82" s="432"/>
      <c r="BG82" s="432"/>
      <c r="BH82" s="432"/>
      <c r="BI82" s="432"/>
      <c r="BJ82" s="432"/>
      <c r="BK82" s="432"/>
      <c r="BL82" s="432"/>
      <c r="BM82" s="432"/>
      <c r="BN82" s="432"/>
      <c r="BO82" s="432"/>
      <c r="BP82" s="432"/>
      <c r="BQ82" s="432"/>
      <c r="BR82" s="432"/>
      <c r="BS82" s="432"/>
    </row>
    <row r="83" spans="39:71" ht="15" customHeight="1">
      <c r="AM83" s="433"/>
      <c r="AN83" s="433"/>
      <c r="AO83" s="432"/>
      <c r="AP83" s="432"/>
      <c r="AQ83" s="432"/>
      <c r="AR83" s="432"/>
      <c r="AS83" s="432"/>
      <c r="AT83" s="432"/>
      <c r="AU83" s="432"/>
      <c r="AV83" s="432"/>
      <c r="AW83" s="432"/>
      <c r="AX83" s="432"/>
      <c r="AY83" s="432"/>
      <c r="AZ83" s="432"/>
      <c r="BA83" s="432"/>
      <c r="BB83" s="432"/>
      <c r="BC83" s="432"/>
      <c r="BD83" s="432"/>
      <c r="BE83" s="432"/>
      <c r="BF83" s="432"/>
      <c r="BG83" s="432"/>
      <c r="BH83" s="432"/>
      <c r="BI83" s="432"/>
      <c r="BJ83" s="432"/>
      <c r="BK83" s="432"/>
      <c r="BL83" s="432"/>
      <c r="BM83" s="432"/>
      <c r="BN83" s="432"/>
      <c r="BO83" s="432"/>
      <c r="BP83" s="432"/>
      <c r="BQ83" s="432"/>
      <c r="BR83" s="432"/>
      <c r="BS83" s="432"/>
    </row>
    <row r="84" spans="39:71" ht="15" customHeight="1">
      <c r="AM84" s="433"/>
      <c r="AN84" s="433"/>
      <c r="AO84" s="432"/>
      <c r="AP84" s="432"/>
      <c r="AQ84" s="432"/>
      <c r="AR84" s="432"/>
      <c r="AS84" s="432"/>
      <c r="AT84" s="432"/>
      <c r="AU84" s="432"/>
      <c r="AV84" s="432"/>
      <c r="AW84" s="432"/>
      <c r="AX84" s="432"/>
      <c r="AY84" s="432"/>
      <c r="AZ84" s="432"/>
      <c r="BA84" s="432"/>
      <c r="BB84" s="432"/>
      <c r="BC84" s="432"/>
      <c r="BD84" s="432"/>
      <c r="BE84" s="432"/>
      <c r="BF84" s="432"/>
      <c r="BG84" s="432"/>
      <c r="BH84" s="432"/>
      <c r="BI84" s="432"/>
      <c r="BJ84" s="432"/>
      <c r="BK84" s="432"/>
      <c r="BL84" s="432"/>
      <c r="BM84" s="432"/>
      <c r="BN84" s="432"/>
      <c r="BO84" s="432"/>
      <c r="BP84" s="432"/>
      <c r="BQ84" s="432"/>
      <c r="BR84" s="432"/>
      <c r="BS84" s="432"/>
    </row>
    <row r="85" spans="39:71" ht="15" customHeight="1">
      <c r="AM85" s="433"/>
      <c r="AN85" s="433"/>
      <c r="AO85" s="432"/>
      <c r="AP85" s="432"/>
      <c r="AQ85" s="432"/>
      <c r="AR85" s="432"/>
      <c r="AS85" s="432"/>
      <c r="AT85" s="432"/>
      <c r="AU85" s="432"/>
      <c r="AV85" s="432"/>
      <c r="AW85" s="432"/>
      <c r="AX85" s="432"/>
      <c r="AY85" s="432"/>
      <c r="AZ85" s="432"/>
      <c r="BA85" s="432"/>
      <c r="BB85" s="432"/>
      <c r="BC85" s="432"/>
      <c r="BD85" s="432"/>
      <c r="BE85" s="432"/>
      <c r="BF85" s="432"/>
      <c r="BG85" s="432"/>
      <c r="BH85" s="432"/>
      <c r="BI85" s="432"/>
      <c r="BJ85" s="432"/>
      <c r="BK85" s="432"/>
      <c r="BL85" s="432"/>
      <c r="BM85" s="432"/>
      <c r="BN85" s="432"/>
      <c r="BO85" s="432"/>
      <c r="BP85" s="432"/>
      <c r="BQ85" s="432"/>
      <c r="BR85" s="432"/>
      <c r="BS85" s="432"/>
    </row>
    <row r="86" spans="39:71" ht="15" customHeight="1">
      <c r="AM86" s="433"/>
      <c r="AN86" s="433"/>
      <c r="AO86" s="432"/>
      <c r="AP86" s="432"/>
      <c r="AQ86" s="432"/>
      <c r="AR86" s="432"/>
      <c r="AS86" s="432"/>
      <c r="AT86" s="432"/>
      <c r="AU86" s="432"/>
      <c r="AV86" s="432"/>
      <c r="AW86" s="432"/>
      <c r="AX86" s="432"/>
      <c r="AY86" s="432"/>
      <c r="AZ86" s="432"/>
      <c r="BA86" s="432"/>
      <c r="BB86" s="432"/>
      <c r="BC86" s="432"/>
      <c r="BD86" s="432"/>
      <c r="BE86" s="432"/>
      <c r="BF86" s="432"/>
      <c r="BG86" s="432"/>
      <c r="BH86" s="432"/>
      <c r="BI86" s="432"/>
      <c r="BJ86" s="432"/>
      <c r="BK86" s="432"/>
      <c r="BL86" s="432"/>
      <c r="BM86" s="432"/>
      <c r="BN86" s="432"/>
      <c r="BO86" s="432"/>
      <c r="BP86" s="432"/>
      <c r="BQ86" s="432"/>
      <c r="BR86" s="432"/>
      <c r="BS86" s="432"/>
    </row>
    <row r="87" spans="39:71" ht="15" customHeight="1">
      <c r="AM87" s="432"/>
      <c r="AN87" s="433"/>
      <c r="AO87" s="432"/>
      <c r="AP87" s="432"/>
      <c r="AQ87" s="432"/>
      <c r="AR87" s="432"/>
      <c r="AS87" s="432"/>
      <c r="AT87" s="432"/>
      <c r="AU87" s="432"/>
      <c r="AV87" s="432"/>
      <c r="AW87" s="432"/>
      <c r="AX87" s="432"/>
      <c r="AY87" s="432"/>
      <c r="AZ87" s="432"/>
      <c r="BA87" s="432"/>
      <c r="BB87" s="432"/>
      <c r="BC87" s="432"/>
      <c r="BD87" s="432"/>
      <c r="BE87" s="432"/>
      <c r="BF87" s="432"/>
      <c r="BG87" s="432"/>
      <c r="BH87" s="432"/>
      <c r="BI87" s="432"/>
      <c r="BJ87" s="432"/>
      <c r="BK87" s="432"/>
      <c r="BL87" s="432"/>
      <c r="BM87" s="432"/>
      <c r="BN87" s="432"/>
      <c r="BO87" s="432"/>
      <c r="BP87" s="432"/>
      <c r="BQ87" s="432"/>
      <c r="BR87" s="432"/>
      <c r="BS87" s="432"/>
    </row>
    <row r="88" spans="39:71" ht="15" customHeight="1">
      <c r="AM88" s="432"/>
      <c r="AN88" s="433"/>
      <c r="AO88" s="432"/>
      <c r="AP88" s="432"/>
      <c r="AQ88" s="432"/>
      <c r="AR88" s="432"/>
      <c r="AS88" s="432"/>
      <c r="AT88" s="432"/>
      <c r="AU88" s="432"/>
      <c r="AV88" s="432"/>
      <c r="AW88" s="432"/>
      <c r="AX88" s="432"/>
      <c r="AY88" s="432"/>
      <c r="AZ88" s="432"/>
      <c r="BA88" s="432"/>
      <c r="BB88" s="432"/>
      <c r="BC88" s="432"/>
      <c r="BD88" s="432"/>
      <c r="BE88" s="432"/>
      <c r="BF88" s="432"/>
      <c r="BG88" s="432"/>
      <c r="BH88" s="432"/>
      <c r="BI88" s="432"/>
      <c r="BJ88" s="432"/>
      <c r="BK88" s="432"/>
      <c r="BL88" s="432"/>
      <c r="BM88" s="432"/>
      <c r="BN88" s="432"/>
      <c r="BO88" s="432"/>
      <c r="BP88" s="432"/>
      <c r="BQ88" s="432"/>
      <c r="BR88" s="432"/>
      <c r="BS88" s="432"/>
    </row>
    <row r="89" spans="39:71" ht="15" customHeight="1">
      <c r="AM89" s="432"/>
      <c r="AN89" s="433"/>
      <c r="AO89" s="432"/>
      <c r="AP89" s="432"/>
      <c r="AQ89" s="432"/>
      <c r="AR89" s="432"/>
      <c r="AS89" s="432"/>
      <c r="AT89" s="432"/>
      <c r="AU89" s="432"/>
      <c r="AV89" s="432"/>
      <c r="AW89" s="432"/>
      <c r="AX89" s="432"/>
      <c r="AY89" s="432"/>
      <c r="AZ89" s="432"/>
      <c r="BA89" s="432"/>
      <c r="BB89" s="432"/>
      <c r="BC89" s="432"/>
      <c r="BD89" s="432"/>
      <c r="BE89" s="432"/>
      <c r="BF89" s="432"/>
      <c r="BG89" s="432"/>
      <c r="BH89" s="432"/>
      <c r="BI89" s="432"/>
      <c r="BJ89" s="432"/>
      <c r="BK89" s="432"/>
      <c r="BL89" s="432"/>
      <c r="BM89" s="432"/>
      <c r="BN89" s="432"/>
      <c r="BO89" s="432"/>
      <c r="BP89" s="432"/>
      <c r="BQ89" s="432"/>
      <c r="BR89" s="432"/>
      <c r="BS89" s="432"/>
    </row>
    <row r="90" spans="39:71" ht="15" customHeight="1">
      <c r="AM90" s="433"/>
      <c r="AN90" s="433"/>
      <c r="AO90" s="432"/>
      <c r="AP90" s="432"/>
      <c r="AQ90" s="432"/>
      <c r="AR90" s="432"/>
      <c r="AS90" s="432"/>
      <c r="AT90" s="432"/>
      <c r="AU90" s="432"/>
      <c r="AV90" s="432"/>
      <c r="AW90" s="432"/>
      <c r="AX90" s="432"/>
      <c r="AY90" s="432"/>
      <c r="AZ90" s="432"/>
      <c r="BA90" s="432"/>
      <c r="BB90" s="432"/>
      <c r="BC90" s="432"/>
      <c r="BD90" s="432"/>
      <c r="BE90" s="432"/>
      <c r="BF90" s="432"/>
      <c r="BG90" s="432"/>
      <c r="BH90" s="432"/>
      <c r="BI90" s="432"/>
      <c r="BJ90" s="432"/>
      <c r="BK90" s="432"/>
      <c r="BL90" s="432"/>
      <c r="BM90" s="432"/>
      <c r="BN90" s="432"/>
      <c r="BO90" s="432"/>
      <c r="BP90" s="432"/>
      <c r="BQ90" s="432"/>
      <c r="BR90" s="432"/>
      <c r="BS90" s="432"/>
    </row>
    <row r="91" spans="39:71" ht="15" customHeight="1">
      <c r="AM91" s="432"/>
      <c r="AN91" s="433"/>
      <c r="AO91" s="432"/>
      <c r="AP91" s="432"/>
      <c r="AQ91" s="432"/>
      <c r="AR91" s="432"/>
      <c r="AS91" s="432"/>
      <c r="AT91" s="432"/>
      <c r="AU91" s="432"/>
      <c r="AV91" s="432"/>
      <c r="AW91" s="432"/>
      <c r="AX91" s="432"/>
      <c r="AY91" s="432"/>
      <c r="AZ91" s="432"/>
      <c r="BA91" s="432"/>
      <c r="BB91" s="432"/>
      <c r="BC91" s="432"/>
      <c r="BD91" s="432"/>
      <c r="BE91" s="432"/>
      <c r="BF91" s="432"/>
      <c r="BG91" s="432"/>
      <c r="BH91" s="432"/>
      <c r="BI91" s="432"/>
      <c r="BJ91" s="432"/>
      <c r="BK91" s="432"/>
      <c r="BL91" s="432"/>
      <c r="BM91" s="432"/>
      <c r="BN91" s="432"/>
      <c r="BO91" s="432"/>
      <c r="BP91" s="432"/>
      <c r="BQ91" s="432"/>
      <c r="BR91" s="432"/>
      <c r="BS91" s="432"/>
    </row>
    <row r="92" spans="39:71" ht="15" customHeight="1">
      <c r="AM92" s="432"/>
      <c r="AN92" s="433"/>
      <c r="AO92" s="432"/>
      <c r="AP92" s="432"/>
      <c r="AQ92" s="432"/>
      <c r="AR92" s="432"/>
      <c r="AS92" s="432"/>
      <c r="AT92" s="432"/>
      <c r="AU92" s="432"/>
      <c r="AV92" s="432"/>
      <c r="AW92" s="432"/>
      <c r="AX92" s="432"/>
      <c r="AY92" s="432"/>
      <c r="AZ92" s="432"/>
      <c r="BA92" s="432"/>
      <c r="BB92" s="432"/>
      <c r="BC92" s="432"/>
      <c r="BD92" s="432"/>
      <c r="BE92" s="432"/>
      <c r="BF92" s="432"/>
      <c r="BG92" s="432"/>
      <c r="BH92" s="432"/>
      <c r="BI92" s="432"/>
      <c r="BJ92" s="432"/>
      <c r="BK92" s="432"/>
      <c r="BL92" s="432"/>
      <c r="BM92" s="432"/>
      <c r="BN92" s="432"/>
      <c r="BO92" s="432"/>
      <c r="BP92" s="432"/>
      <c r="BQ92" s="432"/>
      <c r="BR92" s="432"/>
      <c r="BS92" s="432"/>
    </row>
    <row r="93" spans="39:71" ht="15" customHeight="1">
      <c r="AM93" s="433"/>
      <c r="AN93" s="433"/>
      <c r="AO93" s="432"/>
      <c r="AP93" s="432"/>
      <c r="AQ93" s="432"/>
      <c r="AR93" s="432"/>
      <c r="AS93" s="432"/>
      <c r="AT93" s="432"/>
      <c r="AU93" s="432"/>
      <c r="AV93" s="432"/>
      <c r="AW93" s="432"/>
      <c r="AX93" s="432"/>
      <c r="AY93" s="432"/>
      <c r="AZ93" s="432"/>
      <c r="BA93" s="432"/>
      <c r="BB93" s="432"/>
      <c r="BC93" s="432"/>
      <c r="BD93" s="432"/>
      <c r="BE93" s="432"/>
      <c r="BF93" s="432"/>
      <c r="BG93" s="432"/>
      <c r="BH93" s="432"/>
      <c r="BI93" s="432"/>
      <c r="BJ93" s="432"/>
      <c r="BK93" s="432"/>
      <c r="BL93" s="432"/>
      <c r="BM93" s="432"/>
      <c r="BN93" s="432"/>
      <c r="BO93" s="432"/>
      <c r="BP93" s="432"/>
      <c r="BQ93" s="432"/>
      <c r="BR93" s="432"/>
      <c r="BS93" s="432"/>
    </row>
    <row r="94" spans="39:71" ht="15" customHeight="1">
      <c r="AM94" s="432"/>
      <c r="AN94" s="433"/>
      <c r="AO94" s="432"/>
      <c r="AP94" s="432"/>
      <c r="AQ94" s="432"/>
      <c r="AR94" s="432"/>
      <c r="AS94" s="432"/>
      <c r="AT94" s="432"/>
      <c r="AU94" s="432"/>
      <c r="AV94" s="432"/>
      <c r="AW94" s="432"/>
      <c r="AX94" s="432"/>
      <c r="AY94" s="432"/>
      <c r="AZ94" s="432"/>
      <c r="BA94" s="432"/>
      <c r="BB94" s="432"/>
      <c r="BC94" s="432"/>
      <c r="BD94" s="432"/>
      <c r="BE94" s="432"/>
      <c r="BF94" s="432"/>
      <c r="BG94" s="432"/>
      <c r="BH94" s="432"/>
      <c r="BI94" s="432"/>
      <c r="BJ94" s="432"/>
      <c r="BK94" s="432"/>
      <c r="BL94" s="432"/>
      <c r="BM94" s="432"/>
      <c r="BN94" s="432"/>
      <c r="BO94" s="432"/>
      <c r="BP94" s="432"/>
      <c r="BQ94" s="432"/>
      <c r="BR94" s="432"/>
      <c r="BS94" s="432"/>
    </row>
  </sheetData>
  <sheetProtection algorithmName="SHA-512" hashValue="zdjDU3aefyCx651oMKwuLJhmWeKoGlwvJTIPxoVVTAUGJsNHpJAUcrMKI2bOw+b6OzhO0FVYpaVBFP6cWzjzwQ==" saltValue="uH6PtxaHz59KGqyIoj4qWQ==" spinCount="100000" sheet="1" objects="1" scenarios="1"/>
  <mergeCells count="33">
    <mergeCell ref="AI18:AJ18"/>
    <mergeCell ref="AI19:AJ19"/>
    <mergeCell ref="AI21:AJ21"/>
    <mergeCell ref="V9:Y9"/>
    <mergeCell ref="AB18:AF18"/>
    <mergeCell ref="V12:Y12"/>
    <mergeCell ref="B12:D12"/>
    <mergeCell ref="E12:F12"/>
    <mergeCell ref="B9:D9"/>
    <mergeCell ref="E9:F9"/>
    <mergeCell ref="H9:I9"/>
    <mergeCell ref="Q4:U4"/>
    <mergeCell ref="V4:AG4"/>
    <mergeCell ref="Q5:U5"/>
    <mergeCell ref="V5:AG5"/>
    <mergeCell ref="A2:Q2"/>
    <mergeCell ref="R2:S2"/>
    <mergeCell ref="O9:P9"/>
    <mergeCell ref="R9:S9"/>
    <mergeCell ref="H12:I12"/>
    <mergeCell ref="O12:P12"/>
    <mergeCell ref="R12:S12"/>
    <mergeCell ref="AB28:AF28"/>
    <mergeCell ref="AB19:AF19"/>
    <mergeCell ref="AB20:AF20"/>
    <mergeCell ref="AB21:AF21"/>
    <mergeCell ref="AB24:AF24"/>
    <mergeCell ref="AB25:AF25"/>
    <mergeCell ref="E32:F32"/>
    <mergeCell ref="H32:I32"/>
    <mergeCell ref="K32:L32"/>
    <mergeCell ref="T32:AF32"/>
    <mergeCell ref="A30:AG30"/>
  </mergeCells>
  <phoneticPr fontId="1"/>
  <dataValidations count="1">
    <dataValidation type="list" allowBlank="1" showInputMessage="1" showErrorMessage="1" sqref="R12:S12 R9:S9">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P36"/>
  <sheetViews>
    <sheetView showGridLines="0" view="pageBreakPreview" zoomScale="115" zoomScaleNormal="100" zoomScaleSheetLayoutView="115" workbookViewId="0">
      <selection activeCell="E11" sqref="E11:H11"/>
    </sheetView>
  </sheetViews>
  <sheetFormatPr defaultRowHeight="13.5" outlineLevelCol="1"/>
  <cols>
    <col min="1" max="1" width="2.875" style="434" customWidth="1"/>
    <col min="2" max="8" width="6.25" style="434" customWidth="1"/>
    <col min="9" max="11" width="9" style="434"/>
    <col min="12" max="13" width="3.625" style="434" customWidth="1"/>
    <col min="14" max="14" width="9.5" style="434" bestFit="1" customWidth="1"/>
    <col min="15" max="15" width="9" style="434" hidden="1" customWidth="1" outlineLevel="1"/>
    <col min="16" max="16" width="9" style="434" collapsed="1"/>
    <col min="17" max="16384" width="9" style="434"/>
  </cols>
  <sheetData>
    <row r="1" spans="1:13">
      <c r="A1" s="434" t="s">
        <v>0</v>
      </c>
      <c r="M1" s="475" t="s">
        <v>1800</v>
      </c>
    </row>
    <row r="3" spans="1:13" ht="18.75" customHeight="1">
      <c r="A3" s="435" t="s">
        <v>1</v>
      </c>
      <c r="B3" s="436"/>
      <c r="C3" s="436"/>
      <c r="D3" s="436"/>
      <c r="E3" s="436"/>
      <c r="F3" s="436"/>
      <c r="G3" s="436"/>
      <c r="H3" s="436"/>
      <c r="I3" s="436"/>
      <c r="J3" s="436"/>
      <c r="K3" s="436"/>
      <c r="L3" s="436"/>
      <c r="M3" s="436"/>
    </row>
    <row r="4" spans="1:13" ht="11.25" customHeight="1" thickBot="1">
      <c r="A4" s="435"/>
      <c r="B4" s="436"/>
      <c r="C4" s="436"/>
      <c r="D4" s="436"/>
      <c r="E4" s="436"/>
      <c r="F4" s="436"/>
      <c r="G4" s="436"/>
      <c r="H4" s="436"/>
      <c r="I4" s="436"/>
      <c r="J4" s="436"/>
      <c r="K4" s="436"/>
      <c r="L4" s="436"/>
      <c r="M4" s="436"/>
    </row>
    <row r="5" spans="1:13">
      <c r="A5" s="437"/>
      <c r="B5" s="438"/>
      <c r="C5" s="438"/>
      <c r="D5" s="438"/>
      <c r="E5" s="439" t="str">
        <f>IF(E6="","",IF(LEN(E6)=7,"","↓保険医療機関コードを7桁で記載してください"))</f>
        <v/>
      </c>
      <c r="F5" s="438"/>
      <c r="G5" s="438"/>
      <c r="H5" s="438"/>
      <c r="I5" s="438"/>
      <c r="J5" s="438"/>
      <c r="K5" s="438"/>
      <c r="L5" s="438"/>
      <c r="M5" s="440"/>
    </row>
    <row r="6" spans="1:13" ht="22.5" customHeight="1">
      <c r="A6" s="441"/>
      <c r="B6" s="548" t="s">
        <v>2</v>
      </c>
      <c r="C6" s="548"/>
      <c r="D6" s="548"/>
      <c r="E6" s="550" t="str">
        <f>IF(別添!L9=0,"",別添!L9)</f>
        <v/>
      </c>
      <c r="F6" s="551"/>
      <c r="G6" s="552"/>
      <c r="H6" s="442"/>
      <c r="I6" s="547" t="s">
        <v>3</v>
      </c>
      <c r="J6" s="547"/>
      <c r="K6" s="547"/>
      <c r="L6" s="442"/>
      <c r="M6" s="443"/>
    </row>
    <row r="7" spans="1:13" ht="22.5" customHeight="1">
      <c r="A7" s="444"/>
      <c r="B7" s="549" t="s">
        <v>4</v>
      </c>
      <c r="C7" s="549"/>
      <c r="D7" s="549"/>
      <c r="E7" s="553"/>
      <c r="F7" s="554"/>
      <c r="G7" s="555"/>
      <c r="H7" s="442"/>
      <c r="I7" s="547"/>
      <c r="J7" s="547"/>
      <c r="K7" s="547"/>
      <c r="L7" s="442"/>
      <c r="M7" s="443"/>
    </row>
    <row r="8" spans="1:13" ht="11.25" customHeight="1">
      <c r="A8" s="445"/>
      <c r="B8" s="446"/>
      <c r="C8" s="446"/>
      <c r="D8" s="446"/>
      <c r="E8" s="447"/>
      <c r="F8" s="447"/>
      <c r="G8" s="447"/>
      <c r="H8" s="447"/>
      <c r="I8" s="447"/>
      <c r="J8" s="447"/>
      <c r="K8" s="447"/>
      <c r="L8" s="447"/>
      <c r="M8" s="448"/>
    </row>
    <row r="9" spans="1:13" ht="22.5" customHeight="1">
      <c r="A9" s="445"/>
      <c r="B9" s="556" t="s">
        <v>5</v>
      </c>
      <c r="C9" s="556"/>
      <c r="D9" s="556"/>
      <c r="E9" s="447"/>
      <c r="F9" s="447"/>
      <c r="G9" s="447"/>
      <c r="H9" s="447"/>
      <c r="I9" s="447"/>
      <c r="J9" s="447"/>
      <c r="K9" s="447"/>
      <c r="L9" s="447"/>
      <c r="M9" s="448"/>
    </row>
    <row r="10" spans="1:13" ht="22.5" customHeight="1">
      <c r="A10" s="445"/>
      <c r="B10" s="559" t="s">
        <v>6</v>
      </c>
      <c r="C10" s="559"/>
      <c r="D10" s="559"/>
      <c r="E10" s="560" t="str">
        <f>IF(別添!L14=0,"",別添!L14)</f>
        <v/>
      </c>
      <c r="F10" s="560"/>
      <c r="G10" s="560"/>
      <c r="H10" s="560"/>
      <c r="I10" s="447"/>
      <c r="J10" s="447"/>
      <c r="K10" s="447"/>
      <c r="L10" s="447"/>
      <c r="M10" s="448"/>
    </row>
    <row r="11" spans="1:13" ht="22.5" customHeight="1">
      <c r="A11" s="445"/>
      <c r="B11" s="559" t="s">
        <v>7</v>
      </c>
      <c r="C11" s="559"/>
      <c r="D11" s="559"/>
      <c r="E11" s="560" t="str">
        <f>IF(別添!L15=0,"",別添!L15)</f>
        <v/>
      </c>
      <c r="F11" s="560"/>
      <c r="G11" s="560"/>
      <c r="H11" s="560"/>
      <c r="I11" s="447"/>
      <c r="J11" s="447"/>
      <c r="K11" s="447"/>
      <c r="L11" s="447"/>
      <c r="M11" s="448"/>
    </row>
    <row r="12" spans="1:13" ht="11.25" customHeight="1">
      <c r="A12" s="441"/>
      <c r="M12" s="449"/>
    </row>
    <row r="13" spans="1:13" ht="22.5" customHeight="1">
      <c r="A13" s="441"/>
      <c r="B13" s="450" t="s">
        <v>8</v>
      </c>
      <c r="C13" s="451"/>
      <c r="D13" s="451"/>
      <c r="E13" s="451"/>
      <c r="F13" s="451"/>
      <c r="G13" s="451"/>
      <c r="H13" s="451"/>
      <c r="I13" s="451"/>
      <c r="J13" s="451"/>
      <c r="K13" s="451"/>
      <c r="L13" s="452"/>
      <c r="M13" s="449"/>
    </row>
    <row r="14" spans="1:13" ht="24.75" customHeight="1">
      <c r="A14" s="441"/>
      <c r="B14" s="453"/>
      <c r="C14" s="564" t="str">
        <f>IF(別添!AG17=TRUE,"外来・在宅ベースアップ評価料（Ⅰ）","")</f>
        <v/>
      </c>
      <c r="D14" s="564"/>
      <c r="E14" s="564"/>
      <c r="F14" s="564"/>
      <c r="G14" s="564"/>
      <c r="H14" s="564"/>
      <c r="I14" s="564"/>
      <c r="J14" s="570" t="s">
        <v>9</v>
      </c>
      <c r="K14" s="570"/>
      <c r="L14" s="571"/>
      <c r="M14" s="449"/>
    </row>
    <row r="15" spans="1:13" ht="24.75" customHeight="1">
      <c r="A15" s="441"/>
      <c r="B15" s="453"/>
      <c r="C15" s="564" t="str">
        <f>IF(別添!AG18=TRUE,"歯科外来・在宅ベースアップ評価料（Ⅰ）","")</f>
        <v/>
      </c>
      <c r="D15" s="564"/>
      <c r="E15" s="564"/>
      <c r="F15" s="564"/>
      <c r="G15" s="564"/>
      <c r="H15" s="564"/>
      <c r="I15" s="564"/>
      <c r="J15" s="570"/>
      <c r="K15" s="570"/>
      <c r="L15" s="571"/>
      <c r="M15" s="454"/>
    </row>
    <row r="16" spans="1:13" ht="11.25" customHeight="1">
      <c r="A16" s="441"/>
      <c r="B16" s="455"/>
      <c r="C16" s="456"/>
      <c r="D16" s="456"/>
      <c r="E16" s="456"/>
      <c r="F16" s="456"/>
      <c r="G16" s="456"/>
      <c r="H16" s="456"/>
      <c r="I16" s="456"/>
      <c r="J16" s="457"/>
      <c r="K16" s="457"/>
      <c r="L16" s="458"/>
      <c r="M16" s="454"/>
    </row>
    <row r="17" spans="1:15" ht="11.25" customHeight="1">
      <c r="A17" s="441"/>
      <c r="B17" s="459" t="str">
        <f>IF(O17=4,"","↓チェックをしてください。すべての基準に適合していない場合には届出ができません。")</f>
        <v>↓チェックをしてください。すべての基準に適合していない場合には届出ができません。</v>
      </c>
      <c r="L17" s="460"/>
      <c r="M17" s="449"/>
      <c r="O17" s="434">
        <f>COUNTIF(O18:O21,"TRUE")</f>
        <v>0</v>
      </c>
    </row>
    <row r="18" spans="1:15" ht="36.75" customHeight="1">
      <c r="A18" s="441"/>
      <c r="B18" s="461"/>
      <c r="C18" s="557" t="s">
        <v>10</v>
      </c>
      <c r="D18" s="557"/>
      <c r="E18" s="557"/>
      <c r="F18" s="557"/>
      <c r="G18" s="557"/>
      <c r="H18" s="557"/>
      <c r="I18" s="557"/>
      <c r="J18" s="557"/>
      <c r="K18" s="557"/>
      <c r="L18" s="558"/>
      <c r="M18" s="462"/>
      <c r="O18" s="209" t="b">
        <v>0</v>
      </c>
    </row>
    <row r="19" spans="1:15" ht="36.75" customHeight="1">
      <c r="A19" s="441"/>
      <c r="B19" s="461"/>
      <c r="C19" s="557" t="s">
        <v>11</v>
      </c>
      <c r="D19" s="557"/>
      <c r="E19" s="557"/>
      <c r="F19" s="557"/>
      <c r="G19" s="557"/>
      <c r="H19" s="557"/>
      <c r="I19" s="557"/>
      <c r="J19" s="557"/>
      <c r="K19" s="557"/>
      <c r="L19" s="558"/>
      <c r="M19" s="462"/>
      <c r="O19" s="209" t="b">
        <v>0</v>
      </c>
    </row>
    <row r="20" spans="1:15" ht="36.75" customHeight="1">
      <c r="A20" s="441"/>
      <c r="B20" s="461"/>
      <c r="C20" s="557" t="s">
        <v>12</v>
      </c>
      <c r="D20" s="557"/>
      <c r="E20" s="557"/>
      <c r="F20" s="557"/>
      <c r="G20" s="557"/>
      <c r="H20" s="557"/>
      <c r="I20" s="557"/>
      <c r="J20" s="557"/>
      <c r="K20" s="557"/>
      <c r="L20" s="558"/>
      <c r="M20" s="462"/>
      <c r="O20" s="209" t="b">
        <v>0</v>
      </c>
    </row>
    <row r="21" spans="1:15" ht="36.75" customHeight="1">
      <c r="A21" s="441"/>
      <c r="B21" s="461"/>
      <c r="C21" s="557" t="s">
        <v>13</v>
      </c>
      <c r="D21" s="557"/>
      <c r="E21" s="557"/>
      <c r="F21" s="557"/>
      <c r="G21" s="557"/>
      <c r="H21" s="557"/>
      <c r="I21" s="557"/>
      <c r="J21" s="557"/>
      <c r="K21" s="557"/>
      <c r="L21" s="558"/>
      <c r="M21" s="462"/>
      <c r="O21" s="209" t="b">
        <v>0</v>
      </c>
    </row>
    <row r="22" spans="1:15" ht="15" customHeight="1">
      <c r="A22" s="441"/>
      <c r="B22" s="453"/>
      <c r="D22" s="565"/>
      <c r="E22" s="565"/>
      <c r="F22" s="565"/>
      <c r="G22" s="565"/>
      <c r="H22" s="565"/>
      <c r="I22" s="565"/>
      <c r="J22" s="565"/>
      <c r="K22" s="565"/>
      <c r="L22" s="566"/>
      <c r="M22" s="449"/>
    </row>
    <row r="23" spans="1:15" ht="22.5" customHeight="1">
      <c r="A23" s="441"/>
      <c r="B23" s="567" t="s">
        <v>14</v>
      </c>
      <c r="C23" s="568"/>
      <c r="D23" s="568"/>
      <c r="E23" s="568"/>
      <c r="F23" s="568"/>
      <c r="G23" s="568"/>
      <c r="H23" s="568"/>
      <c r="I23" s="568"/>
      <c r="J23" s="568"/>
      <c r="K23" s="568"/>
      <c r="L23" s="569"/>
      <c r="M23" s="463"/>
    </row>
    <row r="24" spans="1:15" ht="15" customHeight="1">
      <c r="A24" s="441"/>
      <c r="B24" s="453"/>
      <c r="L24" s="460"/>
      <c r="M24" s="449"/>
    </row>
    <row r="25" spans="1:15" ht="22.5" customHeight="1">
      <c r="A25" s="441"/>
      <c r="B25" s="464" t="s">
        <v>15</v>
      </c>
      <c r="C25" s="276" t="str">
        <f>IF(別添!I20=0,"",別添!I20)</f>
        <v/>
      </c>
      <c r="D25" s="465" t="s">
        <v>16</v>
      </c>
      <c r="E25" s="276" t="str">
        <f>IF(別添!K20=0,"",別添!K20)</f>
        <v/>
      </c>
      <c r="F25" s="465" t="s">
        <v>17</v>
      </c>
      <c r="G25" s="276" t="str">
        <f>IF(別添!N20=0,"",別添!N20)</f>
        <v/>
      </c>
      <c r="H25" s="465" t="s">
        <v>18</v>
      </c>
      <c r="L25" s="460"/>
      <c r="M25" s="449"/>
    </row>
    <row r="26" spans="1:15" ht="15" customHeight="1">
      <c r="A26" s="441"/>
      <c r="B26" s="453"/>
      <c r="L26" s="460"/>
      <c r="M26" s="449"/>
    </row>
    <row r="27" spans="1:15" ht="22.5" customHeight="1">
      <c r="A27" s="441"/>
      <c r="B27" s="453"/>
      <c r="C27" s="466" t="s">
        <v>19</v>
      </c>
      <c r="H27" s="563" t="str">
        <f>IF(別添!L12=0,"",別添!L12)</f>
        <v/>
      </c>
      <c r="I27" s="563"/>
      <c r="J27" s="563"/>
      <c r="K27" s="563"/>
      <c r="L27" s="460"/>
      <c r="M27" s="449"/>
    </row>
    <row r="28" spans="1:15" ht="22.5" customHeight="1">
      <c r="A28" s="441"/>
      <c r="B28" s="453"/>
      <c r="C28" s="466" t="s">
        <v>20</v>
      </c>
      <c r="H28" s="563" t="str">
        <f>IF(別添!L10=0,"",別添!L10)</f>
        <v/>
      </c>
      <c r="I28" s="563"/>
      <c r="J28" s="563"/>
      <c r="K28" s="563"/>
      <c r="L28" s="460"/>
      <c r="M28" s="449"/>
    </row>
    <row r="29" spans="1:15" ht="15" customHeight="1">
      <c r="A29" s="441"/>
      <c r="B29" s="453"/>
      <c r="L29" s="460"/>
      <c r="M29" s="449"/>
    </row>
    <row r="30" spans="1:15" ht="22.5" customHeight="1">
      <c r="A30" s="441"/>
      <c r="B30" s="453"/>
      <c r="G30" s="434" t="s">
        <v>21</v>
      </c>
      <c r="I30" s="561" t="str">
        <f>IF(別添!L13=0,"",別添!L13)</f>
        <v/>
      </c>
      <c r="J30" s="561"/>
      <c r="K30" s="561"/>
      <c r="L30" s="460"/>
      <c r="M30" s="449"/>
    </row>
    <row r="31" spans="1:15" ht="15" customHeight="1">
      <c r="A31" s="441"/>
      <c r="B31" s="453"/>
      <c r="L31" s="460"/>
      <c r="M31" s="449"/>
    </row>
    <row r="32" spans="1:15" ht="22.5" customHeight="1">
      <c r="A32" s="441"/>
      <c r="B32" s="562" t="str">
        <f>IFERROR(VLOOKUP(別添!L11,リスト用!C3:E50,3,0),"")</f>
        <v/>
      </c>
      <c r="C32" s="561"/>
      <c r="D32" s="561"/>
      <c r="E32" s="561"/>
      <c r="F32" s="434" t="s">
        <v>22</v>
      </c>
      <c r="L32" s="460"/>
      <c r="M32" s="449"/>
    </row>
    <row r="33" spans="1:13" ht="11.25" customHeight="1">
      <c r="A33" s="441"/>
      <c r="B33" s="455"/>
      <c r="C33" s="467"/>
      <c r="D33" s="467"/>
      <c r="E33" s="467"/>
      <c r="F33" s="467"/>
      <c r="G33" s="467"/>
      <c r="H33" s="467"/>
      <c r="I33" s="467"/>
      <c r="J33" s="467"/>
      <c r="K33" s="467"/>
      <c r="L33" s="468"/>
      <c r="M33" s="449"/>
    </row>
    <row r="34" spans="1:13" ht="22.5" customHeight="1">
      <c r="A34" s="441"/>
      <c r="B34" s="469" t="s">
        <v>23</v>
      </c>
      <c r="M34" s="449"/>
    </row>
    <row r="35" spans="1:13" ht="22.5" customHeight="1">
      <c r="A35" s="441"/>
      <c r="B35" s="469" t="s">
        <v>24</v>
      </c>
      <c r="M35" s="449"/>
    </row>
    <row r="36" spans="1:13" ht="22.5" customHeight="1" thickBot="1">
      <c r="A36" s="470"/>
      <c r="B36" s="471" t="s">
        <v>25</v>
      </c>
      <c r="C36" s="472"/>
      <c r="D36" s="472"/>
      <c r="E36" s="472"/>
      <c r="F36" s="472"/>
      <c r="G36" s="472"/>
      <c r="H36" s="472"/>
      <c r="I36" s="472"/>
      <c r="J36" s="472"/>
      <c r="K36" s="472"/>
      <c r="L36" s="472"/>
      <c r="M36" s="473"/>
    </row>
  </sheetData>
  <sheetProtection algorithmName="SHA-512" hashValue="/fdPKKQdx0aXPkrHFQ8Y2LeZaP9eRsImaXVry6jxq3dXb2OY/FTNa3Tto5YA7SU/VmY0dyYX66uvO3XRZtqx4A==" saltValue="yPruQMJylEtnBWXwxB2f7w==" spinCount="100000" sheet="1" objects="1" scenarios="1"/>
  <mergeCells count="23">
    <mergeCell ref="I30:K30"/>
    <mergeCell ref="B32:E32"/>
    <mergeCell ref="H27:K27"/>
    <mergeCell ref="H28:K28"/>
    <mergeCell ref="C15:I15"/>
    <mergeCell ref="D22:L22"/>
    <mergeCell ref="B23:L23"/>
    <mergeCell ref="J14:L15"/>
    <mergeCell ref="C14:I14"/>
    <mergeCell ref="B9:D9"/>
    <mergeCell ref="C18:L18"/>
    <mergeCell ref="C19:L19"/>
    <mergeCell ref="C20:L20"/>
    <mergeCell ref="C21:L21"/>
    <mergeCell ref="B10:D10"/>
    <mergeCell ref="B11:D11"/>
    <mergeCell ref="E10:H10"/>
    <mergeCell ref="E11:H11"/>
    <mergeCell ref="J6:K7"/>
    <mergeCell ref="B6:D6"/>
    <mergeCell ref="B7:D7"/>
    <mergeCell ref="I6:I7"/>
    <mergeCell ref="E6:G7"/>
  </mergeCells>
  <phoneticPr fontId="1"/>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7C80"/>
  </sheetPr>
  <dimension ref="A1:AN129"/>
  <sheetViews>
    <sheetView showGridLines="0" workbookViewId="0"/>
  </sheetViews>
  <sheetFormatPr defaultRowHeight="18.75" outlineLevelCol="1"/>
  <cols>
    <col min="1" max="5" width="4.125" style="277" customWidth="1"/>
    <col min="6" max="6" width="4.125" style="278" customWidth="1"/>
    <col min="7" max="33" width="4.125" style="277" customWidth="1"/>
    <col min="34" max="35" width="4.625" style="277" customWidth="1"/>
    <col min="36" max="36" width="4.625" style="277" hidden="1" customWidth="1" outlineLevel="1"/>
    <col min="37" max="37" width="7.375" style="279" hidden="1" customWidth="1" outlineLevel="1"/>
    <col min="38" max="39" width="9" style="279" hidden="1" customWidth="1" outlineLevel="1"/>
    <col min="40" max="40" width="9" style="280" collapsed="1"/>
    <col min="41" max="16384" width="9" style="280"/>
  </cols>
  <sheetData>
    <row r="1" spans="1:39">
      <c r="A1" s="277" t="s">
        <v>439</v>
      </c>
    </row>
    <row r="3" spans="1:39">
      <c r="A3" s="575" t="s">
        <v>440</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row>
    <row r="4" spans="1:39">
      <c r="A4" s="281"/>
      <c r="B4" s="281"/>
      <c r="C4" s="281"/>
      <c r="D4" s="281"/>
      <c r="E4" s="281"/>
      <c r="G4" s="281"/>
      <c r="H4" s="281"/>
      <c r="I4" s="281"/>
    </row>
    <row r="5" spans="1:39">
      <c r="A5" s="282" t="s">
        <v>27</v>
      </c>
      <c r="B5" s="576" t="s">
        <v>28</v>
      </c>
      <c r="C5" s="576"/>
      <c r="D5" s="576"/>
      <c r="E5" s="576"/>
      <c r="F5" s="576"/>
      <c r="G5" s="576"/>
      <c r="H5" s="577" t="str">
        <f>IF(届出書!E6=0,"",届出書!E6)</f>
        <v/>
      </c>
      <c r="I5" s="577"/>
      <c r="J5" s="577"/>
      <c r="K5" s="577"/>
      <c r="L5" s="577"/>
      <c r="M5" s="577"/>
      <c r="N5" s="577"/>
      <c r="O5" s="577"/>
      <c r="P5" s="577"/>
      <c r="Q5" s="577"/>
      <c r="R5" s="577"/>
      <c r="S5" s="577"/>
      <c r="T5" s="577"/>
    </row>
    <row r="6" spans="1:39">
      <c r="B6" s="576" t="s">
        <v>29</v>
      </c>
      <c r="C6" s="576"/>
      <c r="D6" s="576"/>
      <c r="E6" s="576"/>
      <c r="F6" s="576"/>
      <c r="G6" s="576"/>
      <c r="H6" s="578" t="str">
        <f>IF(届出書!H28=0,"",届出書!H28)</f>
        <v/>
      </c>
      <c r="I6" s="578"/>
      <c r="J6" s="578"/>
      <c r="K6" s="578"/>
      <c r="L6" s="578"/>
      <c r="M6" s="578"/>
      <c r="N6" s="578"/>
      <c r="O6" s="578"/>
      <c r="P6" s="578"/>
      <c r="Q6" s="578"/>
      <c r="R6" s="578"/>
      <c r="S6" s="578"/>
      <c r="T6" s="578"/>
    </row>
    <row r="7" spans="1:39">
      <c r="A7" s="282"/>
      <c r="B7" s="278"/>
      <c r="D7" s="281"/>
      <c r="E7" s="281"/>
      <c r="G7" s="281"/>
      <c r="H7" s="281"/>
      <c r="I7" s="281"/>
      <c r="J7" s="281"/>
      <c r="K7" s="281"/>
      <c r="L7" s="281"/>
      <c r="M7" s="281"/>
      <c r="N7" s="281"/>
      <c r="O7" s="281"/>
      <c r="P7" s="281"/>
      <c r="Q7" s="281"/>
      <c r="R7" s="281"/>
      <c r="S7" s="281"/>
    </row>
    <row r="8" spans="1:39">
      <c r="A8" s="282" t="s">
        <v>30</v>
      </c>
      <c r="B8" s="278" t="s">
        <v>441</v>
      </c>
      <c r="C8" s="281"/>
      <c r="D8" s="281"/>
      <c r="E8" s="281"/>
      <c r="H8" s="281"/>
      <c r="I8" s="281"/>
      <c r="J8" s="281"/>
      <c r="K8" s="281"/>
      <c r="L8" s="281"/>
      <c r="M8" s="281"/>
      <c r="N8" s="281"/>
      <c r="O8" s="281"/>
      <c r="P8" s="281"/>
      <c r="Q8" s="281"/>
      <c r="R8" s="281"/>
      <c r="S8" s="281"/>
      <c r="AL8" s="281" t="s">
        <v>17</v>
      </c>
      <c r="AM8" s="279" t="s">
        <v>1431</v>
      </c>
    </row>
    <row r="9" spans="1:39">
      <c r="A9" s="282"/>
      <c r="B9" s="278"/>
      <c r="C9" s="278" t="s">
        <v>1430</v>
      </c>
      <c r="D9" s="281"/>
      <c r="E9" s="281"/>
      <c r="H9" s="572">
        <v>8</v>
      </c>
      <c r="I9" s="572"/>
      <c r="J9" s="281" t="s">
        <v>17</v>
      </c>
      <c r="L9" s="281"/>
      <c r="M9" s="281"/>
      <c r="N9" s="281"/>
      <c r="O9" s="281"/>
      <c r="P9" s="281"/>
      <c r="Q9" s="281"/>
      <c r="R9" s="281"/>
      <c r="S9" s="281"/>
      <c r="AK9" s="283">
        <f>IFERROR(VLOOKUP(H9,AL9:AM20,2,FALSE),"")</f>
        <v>2</v>
      </c>
      <c r="AL9" s="277">
        <v>1</v>
      </c>
      <c r="AM9" s="279">
        <v>4</v>
      </c>
    </row>
    <row r="10" spans="1:39">
      <c r="A10" s="282"/>
      <c r="B10" s="281"/>
      <c r="C10" s="281"/>
      <c r="D10" s="281"/>
      <c r="E10" s="281"/>
      <c r="F10" s="284"/>
      <c r="G10" s="278"/>
      <c r="H10" s="281"/>
      <c r="I10" s="281"/>
      <c r="J10" s="281"/>
      <c r="K10" s="285"/>
      <c r="L10" s="281"/>
      <c r="M10" s="281"/>
      <c r="N10" s="285"/>
      <c r="O10" s="281"/>
      <c r="P10" s="281"/>
      <c r="Q10" s="285"/>
      <c r="R10" s="281"/>
      <c r="S10" s="281"/>
      <c r="T10" s="285"/>
      <c r="U10" s="281"/>
      <c r="V10" s="281"/>
      <c r="W10" s="281"/>
      <c r="X10" s="278"/>
      <c r="Y10" s="278"/>
      <c r="AJ10" s="280"/>
      <c r="AL10" s="277">
        <v>2</v>
      </c>
      <c r="AM10" s="279">
        <v>4</v>
      </c>
    </row>
    <row r="11" spans="1:39" s="287" customFormat="1" ht="17.25">
      <c r="A11" s="286" t="s">
        <v>442</v>
      </c>
      <c r="B11" s="287" t="s">
        <v>35</v>
      </c>
      <c r="E11" s="288"/>
      <c r="F11" s="289"/>
      <c r="G11" s="288"/>
      <c r="H11" s="288"/>
      <c r="I11" s="288"/>
      <c r="J11" s="288"/>
      <c r="K11" s="288"/>
      <c r="L11" s="290"/>
      <c r="M11" s="288"/>
      <c r="N11" s="288"/>
      <c r="O11" s="288"/>
      <c r="P11" s="288"/>
      <c r="Q11" s="288"/>
      <c r="R11" s="288"/>
      <c r="S11" s="288"/>
      <c r="AK11" s="281"/>
      <c r="AL11" s="277">
        <v>3</v>
      </c>
      <c r="AM11" s="277">
        <v>1</v>
      </c>
    </row>
    <row r="12" spans="1:39" s="287" customFormat="1" ht="17.25">
      <c r="A12" s="286"/>
      <c r="B12" s="287" t="s">
        <v>36</v>
      </c>
      <c r="E12" s="288"/>
      <c r="F12" s="289"/>
      <c r="G12" s="288"/>
      <c r="H12" s="288"/>
      <c r="I12" s="288"/>
      <c r="J12" s="288"/>
      <c r="K12" s="288"/>
      <c r="L12" s="290"/>
      <c r="M12" s="288"/>
      <c r="N12" s="288"/>
      <c r="O12" s="288"/>
      <c r="P12" s="288"/>
      <c r="Q12" s="288"/>
      <c r="R12" s="288"/>
      <c r="S12" s="288"/>
      <c r="AK12" s="281"/>
      <c r="AL12" s="277">
        <v>4</v>
      </c>
      <c r="AM12" s="277">
        <v>1</v>
      </c>
    </row>
    <row r="13" spans="1:39">
      <c r="A13" s="282"/>
      <c r="B13" s="287" t="s">
        <v>37</v>
      </c>
      <c r="E13" s="281"/>
      <c r="G13" s="281"/>
      <c r="H13" s="281"/>
      <c r="I13" s="281"/>
      <c r="J13" s="281"/>
      <c r="K13" s="281"/>
      <c r="L13" s="281"/>
      <c r="M13" s="281"/>
      <c r="N13" s="281"/>
      <c r="O13" s="281"/>
      <c r="P13" s="281"/>
      <c r="Q13" s="281"/>
      <c r="R13" s="281"/>
      <c r="S13" s="281"/>
      <c r="AL13" s="277">
        <v>5</v>
      </c>
      <c r="AM13" s="279">
        <v>1</v>
      </c>
    </row>
    <row r="14" spans="1:39">
      <c r="A14" s="282"/>
      <c r="B14" s="277" t="s">
        <v>443</v>
      </c>
      <c r="E14" s="281"/>
      <c r="G14" s="281"/>
      <c r="H14" s="281"/>
      <c r="I14" s="281"/>
      <c r="J14" s="281"/>
      <c r="K14" s="281"/>
      <c r="L14" s="281"/>
      <c r="M14" s="281"/>
      <c r="N14" s="281"/>
      <c r="O14" s="281"/>
      <c r="P14" s="281"/>
      <c r="Q14" s="281"/>
      <c r="R14" s="281"/>
      <c r="S14" s="281"/>
      <c r="AL14" s="277">
        <v>6</v>
      </c>
      <c r="AM14" s="279">
        <v>2</v>
      </c>
    </row>
    <row r="15" spans="1:39">
      <c r="A15" s="282"/>
      <c r="C15" s="281" t="str">
        <f>IF($AK$9=1,"☑","□")</f>
        <v>□</v>
      </c>
      <c r="D15" s="278" t="s">
        <v>38</v>
      </c>
      <c r="E15" s="281"/>
      <c r="F15" s="281"/>
      <c r="G15" s="281"/>
      <c r="H15" s="281"/>
      <c r="I15" s="281"/>
      <c r="J15" s="281" t="str">
        <f>IF($AK$9=2,"☑","□")</f>
        <v>☑</v>
      </c>
      <c r="K15" s="278" t="s">
        <v>39</v>
      </c>
      <c r="L15" s="281"/>
      <c r="M15" s="281"/>
      <c r="N15" s="281"/>
      <c r="O15" s="281"/>
      <c r="P15" s="281"/>
      <c r="Q15" s="281" t="str">
        <f>IF($AK$9=3,"☑","□")</f>
        <v>□</v>
      </c>
      <c r="R15" s="278" t="s">
        <v>40</v>
      </c>
      <c r="S15" s="281"/>
      <c r="T15" s="281"/>
      <c r="U15" s="281"/>
      <c r="V15" s="281"/>
      <c r="X15" s="281" t="str">
        <f>IF($AK$9=4,"☑","□")</f>
        <v>□</v>
      </c>
      <c r="Y15" s="278" t="s">
        <v>41</v>
      </c>
      <c r="Z15" s="281"/>
      <c r="AA15" s="281"/>
      <c r="AB15" s="281"/>
      <c r="AC15" s="281"/>
      <c r="AL15" s="277">
        <v>7</v>
      </c>
      <c r="AM15" s="279">
        <v>2</v>
      </c>
    </row>
    <row r="16" spans="1:39">
      <c r="A16" s="282"/>
      <c r="C16" s="281"/>
      <c r="D16" s="278"/>
      <c r="E16" s="281"/>
      <c r="F16" s="281"/>
      <c r="G16" s="281"/>
      <c r="H16" s="281"/>
      <c r="I16" s="281"/>
      <c r="J16" s="281"/>
      <c r="K16" s="278"/>
      <c r="L16" s="281"/>
      <c r="M16" s="281"/>
      <c r="N16" s="281"/>
      <c r="O16" s="281"/>
      <c r="P16" s="281"/>
      <c r="Q16" s="281"/>
      <c r="R16" s="278"/>
      <c r="S16" s="281"/>
      <c r="T16" s="281"/>
      <c r="U16" s="281"/>
      <c r="V16" s="281"/>
      <c r="X16" s="281"/>
      <c r="Y16" s="278"/>
      <c r="Z16" s="281"/>
      <c r="AA16" s="281"/>
      <c r="AB16" s="281"/>
      <c r="AC16" s="281"/>
      <c r="AL16" s="277">
        <v>8</v>
      </c>
      <c r="AM16" s="279">
        <v>2</v>
      </c>
    </row>
    <row r="17" spans="1:39">
      <c r="A17" s="286"/>
      <c r="B17" s="287" t="s">
        <v>42</v>
      </c>
      <c r="C17" s="287"/>
      <c r="D17" s="288"/>
      <c r="E17" s="288"/>
      <c r="F17" s="289"/>
      <c r="G17" s="287"/>
      <c r="H17" s="287"/>
      <c r="I17" s="288"/>
      <c r="J17" s="288"/>
      <c r="K17" s="288"/>
      <c r="L17" s="288"/>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L17" s="277">
        <v>9</v>
      </c>
      <c r="AM17" s="279">
        <v>3</v>
      </c>
    </row>
    <row r="18" spans="1:39">
      <c r="A18" s="286"/>
      <c r="B18" s="287"/>
      <c r="C18" s="289"/>
      <c r="D18" s="288"/>
      <c r="E18" s="288"/>
      <c r="F18" s="289"/>
      <c r="G18" s="288"/>
      <c r="H18" s="288"/>
      <c r="I18" s="288"/>
      <c r="J18" s="288"/>
      <c r="K18" s="288"/>
      <c r="L18" s="288"/>
      <c r="M18" s="573"/>
      <c r="N18" s="573"/>
      <c r="O18" s="573"/>
      <c r="P18" s="573"/>
      <c r="Q18" s="573"/>
      <c r="R18" s="573"/>
      <c r="S18" s="573"/>
      <c r="T18" s="288" t="s">
        <v>43</v>
      </c>
      <c r="U18" s="287"/>
      <c r="V18" s="289"/>
      <c r="W18" s="287"/>
      <c r="X18" s="288"/>
      <c r="Y18" s="287"/>
      <c r="Z18" s="574"/>
      <c r="AA18" s="574"/>
      <c r="AB18" s="574"/>
      <c r="AC18" s="574"/>
      <c r="AD18" s="574"/>
      <c r="AE18" s="574"/>
      <c r="AF18" s="574"/>
      <c r="AG18" s="288"/>
      <c r="AH18" s="287"/>
      <c r="AI18" s="287"/>
      <c r="AL18" s="277">
        <v>10</v>
      </c>
      <c r="AM18" s="279">
        <v>3</v>
      </c>
    </row>
    <row r="19" spans="1:39">
      <c r="A19" s="286"/>
      <c r="B19" s="287"/>
      <c r="C19" s="291" t="s">
        <v>1432</v>
      </c>
      <c r="D19" s="288"/>
      <c r="E19" s="288"/>
      <c r="F19" s="289"/>
      <c r="G19" s="288"/>
      <c r="H19" s="288"/>
      <c r="I19" s="288"/>
      <c r="J19" s="288"/>
      <c r="K19" s="288"/>
      <c r="L19" s="288"/>
      <c r="M19" s="292"/>
      <c r="N19" s="292"/>
      <c r="O19" s="292"/>
      <c r="P19" s="292"/>
      <c r="Q19" s="292"/>
      <c r="R19" s="292"/>
      <c r="S19" s="292"/>
      <c r="T19" s="288"/>
      <c r="U19" s="287"/>
      <c r="V19" s="289"/>
      <c r="W19" s="287"/>
      <c r="X19" s="288"/>
      <c r="Y19" s="287"/>
      <c r="Z19" s="293"/>
      <c r="AA19" s="293"/>
      <c r="AB19" s="293"/>
      <c r="AC19" s="293"/>
      <c r="AD19" s="293"/>
      <c r="AE19" s="293"/>
      <c r="AF19" s="293"/>
      <c r="AG19" s="288"/>
      <c r="AH19" s="287"/>
      <c r="AI19" s="287"/>
      <c r="AL19" s="277">
        <v>11</v>
      </c>
      <c r="AM19" s="279">
        <v>3</v>
      </c>
    </row>
    <row r="20" spans="1:39">
      <c r="A20" s="286"/>
      <c r="B20" s="287"/>
      <c r="C20" s="291" t="s">
        <v>1433</v>
      </c>
      <c r="D20" s="288"/>
      <c r="E20" s="288"/>
      <c r="F20" s="289"/>
      <c r="G20" s="288"/>
      <c r="H20" s="288"/>
      <c r="I20" s="288"/>
      <c r="J20" s="288"/>
      <c r="K20" s="288"/>
      <c r="L20" s="288"/>
      <c r="M20" s="292"/>
      <c r="N20" s="292"/>
      <c r="O20" s="292"/>
      <c r="P20" s="292"/>
      <c r="Q20" s="292"/>
      <c r="R20" s="292"/>
      <c r="S20" s="292"/>
      <c r="T20" s="288"/>
      <c r="U20" s="287"/>
      <c r="V20" s="289"/>
      <c r="W20" s="287"/>
      <c r="X20" s="288"/>
      <c r="Y20" s="287"/>
      <c r="Z20" s="293"/>
      <c r="AA20" s="293"/>
      <c r="AB20" s="293"/>
      <c r="AC20" s="293"/>
      <c r="AD20" s="293"/>
      <c r="AE20" s="293"/>
      <c r="AF20" s="293"/>
      <c r="AG20" s="288"/>
      <c r="AH20" s="287"/>
      <c r="AI20" s="287"/>
      <c r="AL20" s="277">
        <v>12</v>
      </c>
      <c r="AM20" s="279">
        <v>4</v>
      </c>
    </row>
    <row r="21" spans="1:39">
      <c r="A21" s="286"/>
      <c r="B21" s="287"/>
      <c r="C21" s="291" t="s">
        <v>44</v>
      </c>
      <c r="D21" s="288"/>
      <c r="E21" s="288"/>
      <c r="F21" s="289"/>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7"/>
      <c r="AI21" s="287"/>
    </row>
    <row r="22" spans="1:39">
      <c r="A22" s="286"/>
      <c r="B22" s="287"/>
      <c r="C22" s="291"/>
      <c r="D22" s="291" t="s">
        <v>45</v>
      </c>
      <c r="E22" s="288"/>
      <c r="F22" s="289"/>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7"/>
      <c r="AI22" s="287"/>
      <c r="AJ22" s="287"/>
    </row>
    <row r="23" spans="1:39">
      <c r="A23" s="286"/>
      <c r="B23" s="287"/>
      <c r="C23" s="291"/>
      <c r="D23" s="291"/>
      <c r="E23" s="288"/>
      <c r="F23" s="289"/>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7"/>
      <c r="AI23" s="287"/>
      <c r="AJ23" s="287"/>
    </row>
    <row r="24" spans="1:39">
      <c r="A24" s="286"/>
      <c r="B24" s="289" t="s">
        <v>46</v>
      </c>
      <c r="C24" s="287"/>
      <c r="D24" s="288"/>
      <c r="E24" s="288"/>
      <c r="F24" s="289"/>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7"/>
      <c r="AI24" s="287"/>
      <c r="AJ24" s="287"/>
    </row>
    <row r="25" spans="1:39">
      <c r="A25" s="282"/>
      <c r="B25" s="277" t="s">
        <v>444</v>
      </c>
      <c r="H25" s="281"/>
      <c r="I25" s="281"/>
      <c r="J25" s="281"/>
      <c r="K25" s="281"/>
      <c r="L25" s="281"/>
      <c r="M25" s="281"/>
      <c r="N25" s="281"/>
      <c r="O25" s="281"/>
      <c r="P25" s="281"/>
      <c r="Q25" s="281"/>
      <c r="R25" s="281"/>
      <c r="S25" s="281"/>
    </row>
    <row r="26" spans="1:39">
      <c r="A26" s="282"/>
      <c r="C26" s="281" t="str">
        <f>IF($AK$9=1,"☑","□")</f>
        <v>□</v>
      </c>
      <c r="D26" s="278" t="s">
        <v>47</v>
      </c>
      <c r="E26" s="281"/>
      <c r="F26" s="281"/>
      <c r="G26" s="281"/>
      <c r="H26" s="281"/>
      <c r="I26" s="281"/>
      <c r="J26" s="281" t="str">
        <f>IF($AK$9=2,"☑","□")</f>
        <v>☑</v>
      </c>
      <c r="K26" s="278" t="s">
        <v>48</v>
      </c>
      <c r="L26" s="281"/>
      <c r="M26" s="281"/>
      <c r="N26" s="281"/>
      <c r="O26" s="281"/>
      <c r="P26" s="281"/>
      <c r="Q26" s="281" t="str">
        <f>IF($AK$9=3,"☑","□")</f>
        <v>□</v>
      </c>
      <c r="R26" s="278" t="s">
        <v>49</v>
      </c>
      <c r="S26" s="281"/>
      <c r="T26" s="281"/>
      <c r="U26" s="281"/>
      <c r="V26" s="281"/>
      <c r="X26" s="281" t="str">
        <f>IF($AK$9=4,"☑","□")</f>
        <v>□</v>
      </c>
      <c r="Y26" s="278" t="s">
        <v>50</v>
      </c>
      <c r="Z26" s="281"/>
      <c r="AA26" s="281"/>
      <c r="AB26" s="281"/>
      <c r="AC26" s="281"/>
    </row>
    <row r="27" spans="1:39">
      <c r="A27" s="282"/>
      <c r="C27" s="281"/>
      <c r="D27" s="278"/>
      <c r="E27" s="281"/>
      <c r="F27" s="281"/>
      <c r="G27" s="281"/>
      <c r="H27" s="281"/>
      <c r="I27" s="281"/>
      <c r="J27" s="281"/>
      <c r="K27" s="278"/>
      <c r="L27" s="281"/>
      <c r="M27" s="281"/>
      <c r="N27" s="281"/>
      <c r="O27" s="281"/>
      <c r="P27" s="281"/>
      <c r="Q27" s="281"/>
      <c r="R27" s="278"/>
      <c r="S27" s="281"/>
      <c r="T27" s="281"/>
      <c r="U27" s="281"/>
      <c r="V27" s="281"/>
      <c r="X27" s="281"/>
      <c r="Y27" s="278"/>
      <c r="Z27" s="281"/>
      <c r="AA27" s="281"/>
      <c r="AB27" s="281"/>
      <c r="AC27" s="281"/>
    </row>
    <row r="28" spans="1:39">
      <c r="A28" s="282"/>
      <c r="B28" s="289" t="s">
        <v>445</v>
      </c>
      <c r="C28" s="287"/>
      <c r="D28" s="281"/>
      <c r="E28" s="281"/>
      <c r="G28" s="281"/>
      <c r="H28" s="281"/>
      <c r="I28" s="281"/>
      <c r="J28" s="281"/>
      <c r="K28" s="281"/>
      <c r="L28" s="281"/>
      <c r="M28" s="288"/>
      <c r="N28" s="288"/>
      <c r="O28" s="288"/>
      <c r="P28" s="288"/>
      <c r="Q28" s="288"/>
      <c r="R28" s="288"/>
      <c r="S28" s="288"/>
      <c r="T28" s="288"/>
      <c r="U28" s="288"/>
      <c r="V28" s="288"/>
      <c r="W28" s="288"/>
      <c r="X28" s="288"/>
      <c r="Y28" s="288"/>
      <c r="Z28" s="288"/>
      <c r="AA28" s="288"/>
      <c r="AB28" s="288"/>
      <c r="AC28" s="288"/>
      <c r="AD28" s="288"/>
      <c r="AE28" s="288"/>
      <c r="AF28" s="288"/>
      <c r="AG28" s="288"/>
    </row>
    <row r="29" spans="1:39">
      <c r="A29" s="282"/>
      <c r="B29" s="289" t="s">
        <v>51</v>
      </c>
      <c r="C29" s="287"/>
      <c r="D29" s="281"/>
      <c r="E29" s="281"/>
      <c r="G29" s="281"/>
      <c r="H29" s="281"/>
      <c r="I29" s="281"/>
      <c r="J29" s="281"/>
      <c r="K29" s="281"/>
      <c r="L29" s="281"/>
      <c r="Z29" s="294"/>
      <c r="AA29" s="294"/>
      <c r="AB29" s="294"/>
      <c r="AC29" s="294"/>
      <c r="AD29" s="294"/>
      <c r="AE29" s="294"/>
      <c r="AF29" s="294"/>
    </row>
    <row r="30" spans="1:39">
      <c r="A30" s="282"/>
      <c r="B30" s="289"/>
      <c r="C30" s="287"/>
      <c r="D30" s="281"/>
      <c r="E30" s="281"/>
      <c r="G30" s="281"/>
      <c r="H30" s="281"/>
      <c r="I30" s="281"/>
      <c r="J30" s="281"/>
      <c r="K30" s="281"/>
      <c r="L30" s="281"/>
      <c r="M30" s="579"/>
      <c r="N30" s="579"/>
      <c r="O30" s="579"/>
      <c r="P30" s="579"/>
      <c r="Q30" s="579"/>
      <c r="R30" s="579"/>
      <c r="S30" s="579"/>
      <c r="T30" s="288" t="s">
        <v>53</v>
      </c>
      <c r="V30" s="289"/>
      <c r="X30" s="288"/>
      <c r="Z30" s="574"/>
      <c r="AA30" s="574"/>
      <c r="AB30" s="574"/>
      <c r="AC30" s="574"/>
      <c r="AD30" s="574"/>
      <c r="AE30" s="574"/>
      <c r="AF30" s="574"/>
      <c r="AG30" s="288"/>
      <c r="AK30" s="285">
        <v>6</v>
      </c>
    </row>
    <row r="31" spans="1:39">
      <c r="A31" s="282"/>
      <c r="B31" s="289" t="s">
        <v>54</v>
      </c>
      <c r="C31" s="287"/>
      <c r="D31" s="281"/>
      <c r="E31" s="281"/>
      <c r="G31" s="281"/>
      <c r="H31" s="281"/>
      <c r="I31" s="281"/>
      <c r="J31" s="281"/>
      <c r="K31" s="281"/>
      <c r="L31" s="281"/>
      <c r="M31" s="295"/>
      <c r="N31" s="295"/>
      <c r="O31" s="295"/>
      <c r="P31" s="295"/>
      <c r="Q31" s="295"/>
      <c r="R31" s="295"/>
      <c r="S31" s="295"/>
      <c r="Z31" s="296"/>
      <c r="AA31" s="296"/>
      <c r="AB31" s="296"/>
      <c r="AC31" s="296"/>
      <c r="AD31" s="296"/>
      <c r="AE31" s="296"/>
      <c r="AF31" s="296"/>
      <c r="AK31" s="281"/>
    </row>
    <row r="32" spans="1:39">
      <c r="A32" s="282"/>
      <c r="B32" s="289"/>
      <c r="C32" s="287"/>
      <c r="D32" s="281"/>
      <c r="E32" s="281"/>
      <c r="G32" s="281"/>
      <c r="H32" s="281"/>
      <c r="I32" s="281"/>
      <c r="J32" s="281"/>
      <c r="K32" s="281"/>
      <c r="L32" s="281"/>
      <c r="M32" s="579"/>
      <c r="N32" s="579"/>
      <c r="O32" s="579"/>
      <c r="P32" s="579"/>
      <c r="Q32" s="579"/>
      <c r="R32" s="579"/>
      <c r="S32" s="579"/>
      <c r="T32" s="288" t="s">
        <v>53</v>
      </c>
      <c r="V32" s="289"/>
      <c r="X32" s="288"/>
      <c r="Z32" s="574"/>
      <c r="AA32" s="574"/>
      <c r="AB32" s="574"/>
      <c r="AC32" s="574"/>
      <c r="AD32" s="574"/>
      <c r="AE32" s="574"/>
      <c r="AF32" s="574"/>
      <c r="AG32" s="288"/>
      <c r="AK32" s="285">
        <v>2</v>
      </c>
    </row>
    <row r="33" spans="1:37">
      <c r="A33" s="282"/>
      <c r="B33" s="289" t="s">
        <v>55</v>
      </c>
      <c r="C33" s="278"/>
      <c r="D33" s="281"/>
      <c r="E33" s="281"/>
      <c r="G33" s="281"/>
      <c r="H33" s="281"/>
      <c r="I33" s="281"/>
      <c r="J33" s="281"/>
      <c r="K33" s="281"/>
      <c r="L33" s="281"/>
      <c r="M33" s="295"/>
      <c r="N33" s="295"/>
      <c r="O33" s="295"/>
      <c r="P33" s="295"/>
      <c r="Q33" s="295"/>
      <c r="R33" s="295"/>
      <c r="S33" s="295"/>
      <c r="Z33" s="296"/>
      <c r="AA33" s="296"/>
      <c r="AB33" s="296"/>
      <c r="AC33" s="296"/>
      <c r="AD33" s="296"/>
      <c r="AE33" s="296"/>
      <c r="AF33" s="296"/>
      <c r="AK33" s="281"/>
    </row>
    <row r="34" spans="1:37">
      <c r="A34" s="282"/>
      <c r="C34" s="278"/>
      <c r="D34" s="281"/>
      <c r="E34" s="281"/>
      <c r="G34" s="281"/>
      <c r="H34" s="281"/>
      <c r="I34" s="281"/>
      <c r="J34" s="281"/>
      <c r="K34" s="281"/>
      <c r="L34" s="281"/>
      <c r="M34" s="579"/>
      <c r="N34" s="579"/>
      <c r="O34" s="579"/>
      <c r="P34" s="579"/>
      <c r="Q34" s="579"/>
      <c r="R34" s="579"/>
      <c r="S34" s="579"/>
      <c r="T34" s="288" t="s">
        <v>53</v>
      </c>
      <c r="V34" s="289"/>
      <c r="X34" s="288"/>
      <c r="Z34" s="574"/>
      <c r="AA34" s="574"/>
      <c r="AB34" s="574"/>
      <c r="AC34" s="574"/>
      <c r="AD34" s="574"/>
      <c r="AE34" s="574"/>
      <c r="AF34" s="574"/>
      <c r="AG34" s="288"/>
      <c r="AK34" s="285">
        <v>28</v>
      </c>
    </row>
    <row r="35" spans="1:37">
      <c r="A35" s="282"/>
      <c r="B35" s="289" t="s">
        <v>446</v>
      </c>
      <c r="C35" s="278"/>
      <c r="D35" s="281"/>
      <c r="E35" s="281"/>
      <c r="G35" s="281"/>
      <c r="H35" s="281"/>
      <c r="I35" s="281"/>
      <c r="J35" s="281"/>
      <c r="K35" s="281"/>
      <c r="L35" s="281"/>
      <c r="M35" s="297"/>
      <c r="N35" s="297"/>
      <c r="O35" s="297"/>
      <c r="P35" s="297"/>
      <c r="Q35" s="297"/>
      <c r="R35" s="297"/>
      <c r="S35" s="297"/>
      <c r="T35" s="288"/>
      <c r="U35" s="288"/>
      <c r="V35" s="288"/>
      <c r="W35" s="288"/>
      <c r="X35" s="288"/>
      <c r="Y35" s="288"/>
      <c r="Z35" s="298"/>
      <c r="AA35" s="298"/>
      <c r="AB35" s="298"/>
      <c r="AC35" s="298"/>
      <c r="AD35" s="298"/>
      <c r="AE35" s="298"/>
      <c r="AF35" s="298"/>
      <c r="AG35" s="288"/>
      <c r="AK35" s="281"/>
    </row>
    <row r="36" spans="1:37">
      <c r="A36" s="282"/>
      <c r="C36" s="278"/>
      <c r="D36" s="281"/>
      <c r="E36" s="281"/>
      <c r="G36" s="281"/>
      <c r="H36" s="281"/>
      <c r="I36" s="281"/>
      <c r="J36" s="281"/>
      <c r="K36" s="281"/>
      <c r="L36" s="281"/>
      <c r="M36" s="579"/>
      <c r="N36" s="579"/>
      <c r="O36" s="579"/>
      <c r="P36" s="579"/>
      <c r="Q36" s="579"/>
      <c r="R36" s="579"/>
      <c r="S36" s="579"/>
      <c r="T36" s="288" t="s">
        <v>53</v>
      </c>
      <c r="U36" s="287"/>
      <c r="V36" s="289"/>
      <c r="W36" s="287"/>
      <c r="X36" s="288"/>
      <c r="Y36" s="287"/>
      <c r="Z36" s="574"/>
      <c r="AA36" s="574"/>
      <c r="AB36" s="574"/>
      <c r="AC36" s="574"/>
      <c r="AD36" s="574"/>
      <c r="AE36" s="574"/>
      <c r="AF36" s="574"/>
      <c r="AG36" s="288"/>
      <c r="AK36" s="285">
        <v>7</v>
      </c>
    </row>
    <row r="37" spans="1:37">
      <c r="A37" s="282"/>
      <c r="B37" s="289" t="s">
        <v>447</v>
      </c>
      <c r="C37" s="287"/>
      <c r="D37" s="281"/>
      <c r="E37" s="281"/>
      <c r="G37" s="281"/>
      <c r="H37" s="281"/>
      <c r="I37" s="281"/>
      <c r="J37" s="281"/>
      <c r="K37" s="281"/>
      <c r="L37" s="281"/>
      <c r="M37" s="297"/>
      <c r="N37" s="297"/>
      <c r="O37" s="297"/>
      <c r="P37" s="297"/>
      <c r="Q37" s="297"/>
      <c r="R37" s="297"/>
      <c r="S37" s="297"/>
      <c r="T37" s="288"/>
      <c r="U37" s="288"/>
      <c r="V37" s="288"/>
      <c r="W37" s="288"/>
      <c r="X37" s="288"/>
      <c r="Y37" s="288"/>
      <c r="Z37" s="298"/>
      <c r="AA37" s="298"/>
      <c r="AB37" s="298"/>
      <c r="AC37" s="298"/>
      <c r="AD37" s="298"/>
      <c r="AE37" s="298"/>
      <c r="AF37" s="298"/>
      <c r="AG37" s="288"/>
      <c r="AK37" s="281"/>
    </row>
    <row r="38" spans="1:37">
      <c r="A38" s="282"/>
      <c r="B38" s="289"/>
      <c r="C38" s="287"/>
      <c r="D38" s="281"/>
      <c r="E38" s="281"/>
      <c r="G38" s="281"/>
      <c r="H38" s="281"/>
      <c r="I38" s="281"/>
      <c r="J38" s="281"/>
      <c r="K38" s="281"/>
      <c r="L38" s="281"/>
      <c r="M38" s="579"/>
      <c r="N38" s="579"/>
      <c r="O38" s="579"/>
      <c r="P38" s="579"/>
      <c r="Q38" s="579"/>
      <c r="R38" s="579"/>
      <c r="S38" s="579"/>
      <c r="T38" s="288" t="s">
        <v>53</v>
      </c>
      <c r="U38" s="287"/>
      <c r="V38" s="289"/>
      <c r="W38" s="287"/>
      <c r="X38" s="288"/>
      <c r="Y38" s="287"/>
      <c r="Z38" s="574"/>
      <c r="AA38" s="574"/>
      <c r="AB38" s="574"/>
      <c r="AC38" s="574"/>
      <c r="AD38" s="574"/>
      <c r="AE38" s="574"/>
      <c r="AF38" s="574"/>
      <c r="AG38" s="288"/>
      <c r="AK38" s="285">
        <v>10</v>
      </c>
    </row>
    <row r="39" spans="1:37">
      <c r="A39" s="282"/>
      <c r="B39" s="289" t="s">
        <v>448</v>
      </c>
      <c r="C39" s="287"/>
      <c r="D39" s="281"/>
      <c r="E39" s="281"/>
      <c r="G39" s="281"/>
      <c r="H39" s="281"/>
      <c r="I39" s="281"/>
      <c r="J39" s="281"/>
      <c r="K39" s="281"/>
      <c r="L39" s="281"/>
      <c r="M39" s="295"/>
      <c r="N39" s="295"/>
      <c r="O39" s="295"/>
      <c r="P39" s="295"/>
      <c r="Q39" s="295"/>
      <c r="R39" s="295"/>
      <c r="S39" s="295"/>
      <c r="Z39" s="296"/>
      <c r="AA39" s="296"/>
      <c r="AB39" s="296"/>
      <c r="AC39" s="296"/>
      <c r="AD39" s="296"/>
      <c r="AE39" s="296"/>
      <c r="AF39" s="296"/>
      <c r="AK39" s="281"/>
    </row>
    <row r="40" spans="1:37">
      <c r="A40" s="282"/>
      <c r="C40" s="278"/>
      <c r="D40" s="281"/>
      <c r="E40" s="281"/>
      <c r="G40" s="281"/>
      <c r="H40" s="281"/>
      <c r="I40" s="281"/>
      <c r="J40" s="281"/>
      <c r="K40" s="281"/>
      <c r="L40" s="281"/>
      <c r="M40" s="579"/>
      <c r="N40" s="579"/>
      <c r="O40" s="579"/>
      <c r="P40" s="579"/>
      <c r="Q40" s="579"/>
      <c r="R40" s="579"/>
      <c r="S40" s="579"/>
      <c r="T40" s="288" t="s">
        <v>53</v>
      </c>
      <c r="V40" s="289"/>
      <c r="X40" s="288"/>
      <c r="Z40" s="574"/>
      <c r="AA40" s="574"/>
      <c r="AB40" s="574"/>
      <c r="AC40" s="574"/>
      <c r="AD40" s="574"/>
      <c r="AE40" s="574"/>
      <c r="AF40" s="574"/>
      <c r="AG40" s="288"/>
      <c r="AK40" s="285">
        <v>2</v>
      </c>
    </row>
    <row r="41" spans="1:37">
      <c r="A41" s="282"/>
      <c r="B41" s="289" t="s">
        <v>449</v>
      </c>
      <c r="C41" s="278"/>
      <c r="D41" s="281"/>
      <c r="E41" s="281"/>
      <c r="G41" s="281"/>
      <c r="H41" s="281"/>
      <c r="I41" s="281"/>
      <c r="J41" s="281"/>
      <c r="K41" s="281"/>
      <c r="L41" s="281"/>
      <c r="M41" s="295"/>
      <c r="N41" s="295"/>
      <c r="O41" s="295"/>
      <c r="P41" s="295"/>
      <c r="Q41" s="295"/>
      <c r="R41" s="295"/>
      <c r="S41" s="295"/>
      <c r="Z41" s="296"/>
      <c r="AA41" s="296"/>
      <c r="AB41" s="296"/>
      <c r="AC41" s="296"/>
      <c r="AD41" s="296"/>
      <c r="AE41" s="296"/>
      <c r="AF41" s="296"/>
      <c r="AK41" s="281"/>
    </row>
    <row r="42" spans="1:37">
      <c r="A42" s="282"/>
      <c r="C42" s="278"/>
      <c r="D42" s="281"/>
      <c r="E42" s="281"/>
      <c r="G42" s="281"/>
      <c r="H42" s="281"/>
      <c r="I42" s="281"/>
      <c r="J42" s="281"/>
      <c r="K42" s="281"/>
      <c r="L42" s="281"/>
      <c r="M42" s="579"/>
      <c r="N42" s="579"/>
      <c r="O42" s="579"/>
      <c r="P42" s="579"/>
      <c r="Q42" s="579"/>
      <c r="R42" s="579"/>
      <c r="S42" s="579"/>
      <c r="T42" s="288" t="s">
        <v>53</v>
      </c>
      <c r="V42" s="289"/>
      <c r="X42" s="288"/>
      <c r="Z42" s="574"/>
      <c r="AA42" s="574"/>
      <c r="AB42" s="574"/>
      <c r="AC42" s="574"/>
      <c r="AD42" s="574"/>
      <c r="AE42" s="574"/>
      <c r="AF42" s="574"/>
      <c r="AG42" s="288"/>
      <c r="AK42" s="285">
        <v>41</v>
      </c>
    </row>
    <row r="43" spans="1:37">
      <c r="A43" s="282"/>
      <c r="B43" s="289" t="s">
        <v>450</v>
      </c>
      <c r="C43" s="278"/>
      <c r="D43" s="281"/>
      <c r="E43" s="281"/>
      <c r="G43" s="281"/>
      <c r="H43" s="281"/>
      <c r="I43" s="281"/>
      <c r="J43" s="281"/>
      <c r="K43" s="281"/>
      <c r="L43" s="281"/>
      <c r="M43" s="297"/>
      <c r="N43" s="297"/>
      <c r="O43" s="297"/>
      <c r="P43" s="297"/>
      <c r="Q43" s="297"/>
      <c r="R43" s="297"/>
      <c r="S43" s="297"/>
      <c r="T43" s="288"/>
      <c r="U43" s="288"/>
      <c r="V43" s="288"/>
      <c r="W43" s="288"/>
      <c r="X43" s="288"/>
      <c r="Y43" s="288"/>
      <c r="Z43" s="298"/>
      <c r="AA43" s="298"/>
      <c r="AB43" s="298"/>
      <c r="AC43" s="298"/>
      <c r="AD43" s="298"/>
      <c r="AE43" s="298"/>
      <c r="AF43" s="298"/>
      <c r="AG43" s="288"/>
      <c r="AK43" s="281"/>
    </row>
    <row r="44" spans="1:37">
      <c r="A44" s="282"/>
      <c r="C44" s="278"/>
      <c r="D44" s="281"/>
      <c r="E44" s="281"/>
      <c r="G44" s="281"/>
      <c r="H44" s="281"/>
      <c r="I44" s="281"/>
      <c r="J44" s="281"/>
      <c r="K44" s="281"/>
      <c r="L44" s="281"/>
      <c r="M44" s="579"/>
      <c r="N44" s="579"/>
      <c r="O44" s="579"/>
      <c r="P44" s="579"/>
      <c r="Q44" s="579"/>
      <c r="R44" s="579"/>
      <c r="S44" s="579"/>
      <c r="T44" s="288" t="s">
        <v>53</v>
      </c>
      <c r="U44" s="287"/>
      <c r="V44" s="289"/>
      <c r="W44" s="287"/>
      <c r="X44" s="288"/>
      <c r="Y44" s="287"/>
      <c r="Z44" s="574"/>
      <c r="AA44" s="574"/>
      <c r="AB44" s="574"/>
      <c r="AC44" s="574"/>
      <c r="AD44" s="574"/>
      <c r="AE44" s="574"/>
      <c r="AF44" s="574"/>
      <c r="AG44" s="288"/>
      <c r="AK44" s="285">
        <v>10</v>
      </c>
    </row>
    <row r="45" spans="1:37">
      <c r="A45" s="282"/>
      <c r="C45" s="299" t="s">
        <v>451</v>
      </c>
      <c r="D45" s="281"/>
      <c r="E45" s="281"/>
      <c r="F45" s="277"/>
      <c r="G45" s="281"/>
      <c r="H45" s="281"/>
      <c r="I45" s="281"/>
      <c r="J45" s="281"/>
      <c r="K45" s="281"/>
      <c r="L45" s="281"/>
      <c r="M45" s="288"/>
      <c r="N45" s="288"/>
      <c r="O45" s="288"/>
      <c r="P45" s="288"/>
      <c r="Q45" s="288"/>
      <c r="R45" s="288"/>
      <c r="S45" s="288"/>
      <c r="T45" s="288"/>
      <c r="U45" s="288"/>
      <c r="V45" s="288"/>
      <c r="W45" s="288"/>
      <c r="X45" s="288"/>
      <c r="Y45" s="288"/>
      <c r="Z45" s="288"/>
      <c r="AA45" s="288"/>
      <c r="AB45" s="288"/>
      <c r="AC45" s="288"/>
      <c r="AD45" s="288"/>
      <c r="AE45" s="288"/>
      <c r="AF45" s="288"/>
      <c r="AG45" s="288"/>
      <c r="AH45" s="288"/>
    </row>
    <row r="46" spans="1:37">
      <c r="A46" s="282"/>
      <c r="C46" s="299" t="s">
        <v>56</v>
      </c>
      <c r="D46" s="281"/>
      <c r="E46" s="281"/>
      <c r="F46" s="277"/>
      <c r="G46" s="281"/>
      <c r="H46" s="281"/>
      <c r="I46" s="281"/>
      <c r="J46" s="281"/>
      <c r="K46" s="281"/>
      <c r="L46" s="281"/>
      <c r="M46" s="288"/>
      <c r="N46" s="288"/>
      <c r="O46" s="288"/>
      <c r="P46" s="288"/>
      <c r="Q46" s="288"/>
      <c r="R46" s="288"/>
      <c r="S46" s="288"/>
      <c r="T46" s="288"/>
      <c r="U46" s="288"/>
      <c r="V46" s="288"/>
      <c r="W46" s="288"/>
      <c r="X46" s="288"/>
      <c r="Y46" s="288"/>
      <c r="Z46" s="288"/>
      <c r="AA46" s="288"/>
      <c r="AB46" s="288"/>
      <c r="AC46" s="288"/>
      <c r="AD46" s="288"/>
      <c r="AE46" s="288"/>
      <c r="AF46" s="288"/>
      <c r="AG46" s="288"/>
      <c r="AH46" s="288"/>
    </row>
    <row r="47" spans="1:37">
      <c r="A47" s="282"/>
      <c r="C47" s="299" t="s">
        <v>57</v>
      </c>
      <c r="D47" s="281"/>
      <c r="E47" s="281"/>
      <c r="F47" s="277"/>
      <c r="G47" s="281"/>
      <c r="H47" s="281"/>
      <c r="I47" s="281"/>
      <c r="J47" s="281"/>
      <c r="K47" s="281"/>
      <c r="L47" s="281"/>
      <c r="M47" s="288"/>
      <c r="N47" s="288"/>
      <c r="O47" s="288"/>
      <c r="P47" s="288"/>
      <c r="Q47" s="288"/>
      <c r="R47" s="288"/>
      <c r="S47" s="288"/>
      <c r="T47" s="288"/>
      <c r="U47" s="288"/>
      <c r="V47" s="288"/>
      <c r="W47" s="288"/>
      <c r="X47" s="288"/>
      <c r="Y47" s="288"/>
      <c r="Z47" s="288"/>
      <c r="AA47" s="288"/>
      <c r="AB47" s="288"/>
      <c r="AC47" s="288"/>
      <c r="AD47" s="288"/>
      <c r="AE47" s="288"/>
      <c r="AF47" s="288"/>
      <c r="AG47" s="288"/>
      <c r="AH47" s="288"/>
    </row>
    <row r="48" spans="1:37">
      <c r="A48" s="282"/>
      <c r="C48" s="299"/>
      <c r="D48" s="281"/>
      <c r="E48" s="281"/>
      <c r="F48" s="277"/>
      <c r="G48" s="281"/>
      <c r="H48" s="281"/>
      <c r="I48" s="281"/>
      <c r="J48" s="281"/>
      <c r="K48" s="281"/>
      <c r="L48" s="281"/>
      <c r="M48" s="288"/>
      <c r="N48" s="288"/>
      <c r="O48" s="288"/>
      <c r="P48" s="288"/>
      <c r="Q48" s="288"/>
      <c r="R48" s="288"/>
      <c r="S48" s="288"/>
      <c r="T48" s="288"/>
      <c r="U48" s="288"/>
      <c r="V48" s="288"/>
      <c r="W48" s="288"/>
      <c r="X48" s="288"/>
      <c r="Y48" s="288"/>
      <c r="Z48" s="288"/>
      <c r="AA48" s="288"/>
      <c r="AB48" s="288"/>
      <c r="AC48" s="288"/>
      <c r="AD48" s="288"/>
      <c r="AE48" s="288"/>
      <c r="AF48" s="288"/>
      <c r="AG48" s="288"/>
      <c r="AH48" s="288"/>
    </row>
    <row r="49" spans="1:39">
      <c r="A49" s="282"/>
      <c r="B49" s="289" t="s">
        <v>58</v>
      </c>
      <c r="C49" s="299"/>
      <c r="D49" s="281"/>
      <c r="E49" s="281"/>
      <c r="F49" s="277"/>
      <c r="G49" s="281"/>
      <c r="H49" s="281"/>
      <c r="I49" s="281"/>
      <c r="J49" s="281"/>
      <c r="K49" s="281"/>
      <c r="L49" s="281"/>
      <c r="M49" s="288"/>
      <c r="N49" s="288"/>
      <c r="O49" s="288"/>
      <c r="P49" s="288"/>
      <c r="Q49" s="288"/>
      <c r="R49" s="288"/>
      <c r="S49" s="288"/>
      <c r="T49" s="288"/>
      <c r="U49" s="288"/>
      <c r="V49" s="288"/>
      <c r="W49" s="288"/>
      <c r="X49" s="288"/>
      <c r="Y49" s="288"/>
      <c r="Z49" s="288"/>
      <c r="AA49" s="288"/>
      <c r="AB49" s="288"/>
      <c r="AC49" s="288"/>
      <c r="AD49" s="288"/>
      <c r="AE49" s="288"/>
      <c r="AF49" s="288"/>
      <c r="AG49" s="288"/>
      <c r="AH49" s="288"/>
    </row>
    <row r="50" spans="1:39">
      <c r="A50" s="282"/>
      <c r="B50" s="278" t="s">
        <v>59</v>
      </c>
      <c r="C50" s="278"/>
      <c r="D50" s="281"/>
      <c r="E50" s="281"/>
      <c r="G50" s="281"/>
      <c r="H50" s="281"/>
      <c r="I50" s="281"/>
      <c r="J50" s="281"/>
      <c r="K50" s="281"/>
      <c r="L50" s="281"/>
      <c r="M50" s="288"/>
      <c r="N50" s="288"/>
      <c r="O50" s="288"/>
      <c r="P50" s="288"/>
      <c r="Q50" s="288"/>
      <c r="R50" s="288"/>
      <c r="S50" s="288"/>
      <c r="T50" s="288"/>
      <c r="U50" s="288"/>
      <c r="V50" s="300"/>
      <c r="W50" s="300"/>
      <c r="X50" s="300"/>
      <c r="Y50" s="300"/>
      <c r="Z50" s="300"/>
      <c r="AA50" s="300"/>
      <c r="AB50" s="300"/>
      <c r="AC50" s="300"/>
      <c r="AD50" s="300"/>
      <c r="AE50" s="300"/>
      <c r="AF50" s="300"/>
      <c r="AG50" s="300"/>
    </row>
    <row r="51" spans="1:39">
      <c r="A51" s="282"/>
      <c r="C51" s="278"/>
      <c r="D51" s="281"/>
      <c r="E51" s="281"/>
      <c r="G51" s="281"/>
      <c r="H51" s="281"/>
      <c r="I51" s="281"/>
      <c r="J51" s="281"/>
      <c r="K51" s="281"/>
      <c r="L51" s="281"/>
      <c r="M51" s="580">
        <f>SUM(M29:S44)</f>
        <v>0</v>
      </c>
      <c r="N51" s="580"/>
      <c r="O51" s="580"/>
      <c r="P51" s="580"/>
      <c r="Q51" s="580"/>
      <c r="R51" s="580"/>
      <c r="S51" s="580"/>
      <c r="T51" s="288" t="s">
        <v>53</v>
      </c>
      <c r="U51" s="287"/>
      <c r="V51" s="301"/>
      <c r="W51" s="294"/>
      <c r="X51" s="300"/>
      <c r="Y51" s="294"/>
      <c r="Z51" s="581"/>
      <c r="AA51" s="581"/>
      <c r="AB51" s="581"/>
      <c r="AC51" s="581"/>
      <c r="AD51" s="581"/>
      <c r="AE51" s="581"/>
      <c r="AF51" s="581"/>
      <c r="AG51" s="300"/>
    </row>
    <row r="52" spans="1:39">
      <c r="A52" s="282"/>
      <c r="B52" s="289" t="s">
        <v>60</v>
      </c>
      <c r="C52" s="278"/>
      <c r="D52" s="281"/>
      <c r="E52" s="281"/>
      <c r="G52" s="281"/>
      <c r="H52" s="281"/>
      <c r="I52" s="281"/>
      <c r="J52" s="281"/>
      <c r="K52" s="281"/>
      <c r="L52" s="281"/>
      <c r="M52" s="288"/>
      <c r="N52" s="288"/>
      <c r="O52" s="288"/>
      <c r="P52" s="288"/>
      <c r="Q52" s="288"/>
      <c r="R52" s="288"/>
      <c r="S52" s="288"/>
      <c r="T52" s="288"/>
      <c r="U52" s="288"/>
      <c r="V52" s="300"/>
      <c r="W52" s="300"/>
      <c r="X52" s="300"/>
      <c r="Y52" s="300"/>
      <c r="Z52" s="300"/>
      <c r="AA52" s="300"/>
      <c r="AB52" s="300"/>
      <c r="AC52" s="300"/>
      <c r="AD52" s="300"/>
      <c r="AE52" s="300"/>
      <c r="AF52" s="300"/>
      <c r="AG52" s="300"/>
    </row>
    <row r="53" spans="1:39">
      <c r="A53" s="282"/>
      <c r="C53" s="278"/>
      <c r="D53" s="281"/>
      <c r="E53" s="281"/>
      <c r="G53" s="281"/>
      <c r="H53" s="281"/>
      <c r="I53" s="281"/>
      <c r="J53" s="281"/>
      <c r="K53" s="281"/>
      <c r="L53" s="281"/>
      <c r="M53" s="580">
        <f>M30*AK30+M32*AK32+M34*AK34+M36*AK36+M38*AK38+M40*AK40+M42*AK42+M44*AK44</f>
        <v>0</v>
      </c>
      <c r="N53" s="580"/>
      <c r="O53" s="580"/>
      <c r="P53" s="580"/>
      <c r="Q53" s="580"/>
      <c r="R53" s="580"/>
      <c r="S53" s="580"/>
      <c r="T53" s="288" t="s">
        <v>61</v>
      </c>
      <c r="U53" s="287"/>
      <c r="V53" s="301"/>
      <c r="W53" s="294"/>
      <c r="X53" s="300"/>
      <c r="Y53" s="294"/>
      <c r="Z53" s="581"/>
      <c r="AA53" s="581"/>
      <c r="AB53" s="581"/>
      <c r="AC53" s="581"/>
      <c r="AD53" s="581"/>
      <c r="AE53" s="581"/>
      <c r="AF53" s="581"/>
      <c r="AG53" s="300"/>
    </row>
    <row r="54" spans="1:39">
      <c r="A54" s="282"/>
      <c r="C54" s="278"/>
      <c r="D54" s="281"/>
      <c r="E54" s="281"/>
      <c r="G54" s="281"/>
      <c r="H54" s="281"/>
      <c r="I54" s="281"/>
      <c r="J54" s="281"/>
      <c r="K54" s="281"/>
      <c r="L54" s="281"/>
      <c r="M54" s="281"/>
      <c r="N54" s="281"/>
      <c r="O54" s="281"/>
      <c r="P54" s="281"/>
      <c r="Q54" s="281"/>
      <c r="R54" s="281"/>
      <c r="S54" s="281"/>
      <c r="T54" s="281"/>
      <c r="U54" s="281"/>
      <c r="V54" s="302"/>
      <c r="W54" s="302"/>
      <c r="X54" s="302"/>
      <c r="Y54" s="302"/>
      <c r="Z54" s="302"/>
      <c r="AA54" s="302"/>
      <c r="AB54" s="302"/>
      <c r="AC54" s="302"/>
      <c r="AD54" s="302"/>
      <c r="AE54" s="302"/>
      <c r="AF54" s="302"/>
      <c r="AG54" s="302"/>
    </row>
    <row r="55" spans="1:39">
      <c r="A55" s="282"/>
      <c r="B55" s="289" t="s">
        <v>62</v>
      </c>
      <c r="C55" s="278"/>
      <c r="D55" s="281"/>
      <c r="E55" s="281"/>
      <c r="G55" s="281"/>
      <c r="H55" s="281"/>
      <c r="I55" s="281"/>
      <c r="J55" s="281"/>
      <c r="K55" s="281"/>
      <c r="L55" s="281"/>
      <c r="M55" s="288"/>
      <c r="N55" s="288"/>
      <c r="O55" s="288"/>
      <c r="P55" s="288"/>
      <c r="Q55" s="288"/>
      <c r="R55" s="288"/>
      <c r="S55" s="288"/>
      <c r="T55" s="288"/>
      <c r="U55" s="288"/>
      <c r="V55" s="300"/>
      <c r="W55" s="300"/>
      <c r="X55" s="300"/>
      <c r="Y55" s="300"/>
      <c r="Z55" s="300"/>
      <c r="AA55" s="300"/>
      <c r="AB55" s="300"/>
      <c r="AC55" s="300"/>
      <c r="AD55" s="300"/>
      <c r="AE55" s="300"/>
      <c r="AF55" s="300"/>
      <c r="AG55" s="300"/>
      <c r="AH55" s="288"/>
    </row>
    <row r="56" spans="1:39">
      <c r="A56" s="282"/>
      <c r="B56" s="278"/>
      <c r="D56" s="281"/>
      <c r="E56" s="281"/>
      <c r="G56" s="281"/>
      <c r="H56" s="281"/>
      <c r="I56" s="281"/>
      <c r="J56" s="281"/>
      <c r="K56" s="281"/>
      <c r="L56" s="281"/>
      <c r="M56" s="582" t="e">
        <f>ROUNDDOWN(M53*10/M18,4)</f>
        <v>#DIV/0!</v>
      </c>
      <c r="N56" s="582"/>
      <c r="O56" s="582"/>
      <c r="P56" s="582"/>
      <c r="Q56" s="582"/>
      <c r="R56" s="582"/>
      <c r="S56" s="582"/>
      <c r="T56" s="288"/>
      <c r="U56" s="287"/>
      <c r="V56" s="301"/>
      <c r="W56" s="294"/>
      <c r="X56" s="300"/>
      <c r="Y56" s="294"/>
      <c r="Z56" s="583"/>
      <c r="AA56" s="583"/>
      <c r="AB56" s="583"/>
      <c r="AC56" s="583"/>
      <c r="AD56" s="583"/>
      <c r="AE56" s="583"/>
      <c r="AF56" s="583"/>
      <c r="AG56" s="300"/>
    </row>
    <row r="57" spans="1:39" s="310" customFormat="1" ht="19.5">
      <c r="A57" s="303"/>
      <c r="B57" s="299"/>
      <c r="C57" s="304" t="s">
        <v>1439</v>
      </c>
      <c r="D57" s="305"/>
      <c r="E57" s="305"/>
      <c r="F57" s="299"/>
      <c r="G57" s="305"/>
      <c r="H57" s="305"/>
      <c r="I57" s="305"/>
      <c r="J57" s="305"/>
      <c r="K57" s="305"/>
      <c r="L57" s="305"/>
      <c r="M57" s="305"/>
      <c r="N57" s="305"/>
      <c r="O57" s="305"/>
      <c r="P57" s="305"/>
      <c r="Q57" s="305"/>
      <c r="R57" s="305"/>
      <c r="S57" s="305"/>
      <c r="T57" s="305"/>
      <c r="U57" s="305"/>
      <c r="V57" s="305"/>
      <c r="W57" s="305"/>
      <c r="X57" s="306"/>
      <c r="Y57" s="307"/>
      <c r="Z57" s="308"/>
      <c r="AA57" s="308"/>
      <c r="AB57" s="308"/>
      <c r="AC57" s="308"/>
      <c r="AD57" s="308"/>
      <c r="AE57" s="308"/>
      <c r="AF57" s="308"/>
      <c r="AG57" s="306"/>
      <c r="AH57" s="304"/>
      <c r="AI57" s="304"/>
      <c r="AJ57" s="304"/>
      <c r="AK57" s="309"/>
      <c r="AL57" s="309"/>
      <c r="AM57" s="309"/>
    </row>
    <row r="58" spans="1:39" s="310" customFormat="1" ht="19.5">
      <c r="A58" s="303"/>
      <c r="B58" s="304"/>
      <c r="C58" s="299" t="s">
        <v>1435</v>
      </c>
      <c r="D58" s="305"/>
      <c r="E58" s="305"/>
      <c r="F58" s="304"/>
      <c r="G58" s="305"/>
      <c r="H58" s="305"/>
      <c r="I58" s="305"/>
      <c r="J58" s="305"/>
      <c r="K58" s="305"/>
      <c r="L58" s="305"/>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04"/>
      <c r="AJ58" s="304"/>
      <c r="AK58" s="309"/>
      <c r="AL58" s="309"/>
      <c r="AM58" s="309"/>
    </row>
    <row r="59" spans="1:39" s="310" customFormat="1" ht="19.5">
      <c r="A59" s="303"/>
      <c r="B59" s="304"/>
      <c r="C59" s="299" t="s">
        <v>1436</v>
      </c>
      <c r="D59" s="305"/>
      <c r="E59" s="305"/>
      <c r="F59" s="304"/>
      <c r="G59" s="305"/>
      <c r="H59" s="305"/>
      <c r="I59" s="305"/>
      <c r="J59" s="305"/>
      <c r="K59" s="305"/>
      <c r="L59" s="305"/>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04"/>
      <c r="AJ59" s="304"/>
      <c r="AK59" s="309"/>
      <c r="AL59" s="309"/>
      <c r="AM59" s="309"/>
    </row>
    <row r="60" spans="1:39" s="310" customFormat="1" ht="19.5">
      <c r="A60" s="303"/>
      <c r="B60" s="304"/>
      <c r="C60" s="299" t="s">
        <v>1437</v>
      </c>
      <c r="D60" s="305"/>
      <c r="E60" s="305"/>
      <c r="F60" s="304"/>
      <c r="G60" s="305"/>
      <c r="H60" s="305"/>
      <c r="I60" s="305"/>
      <c r="J60" s="305"/>
      <c r="K60" s="305"/>
      <c r="L60" s="305"/>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04"/>
      <c r="AJ60" s="304"/>
      <c r="AK60" s="309"/>
      <c r="AL60" s="309"/>
      <c r="AM60" s="309"/>
    </row>
    <row r="61" spans="1:39" s="310" customFormat="1" ht="19.5">
      <c r="A61" s="303"/>
      <c r="B61" s="299"/>
      <c r="C61" s="304" t="s">
        <v>1438</v>
      </c>
      <c r="D61" s="305"/>
      <c r="E61" s="305"/>
      <c r="F61" s="299"/>
      <c r="G61" s="305"/>
      <c r="H61" s="305"/>
      <c r="I61" s="305"/>
      <c r="J61" s="305"/>
      <c r="K61" s="305"/>
      <c r="L61" s="305"/>
      <c r="M61" s="305"/>
      <c r="N61" s="305"/>
      <c r="O61" s="305"/>
      <c r="P61" s="305"/>
      <c r="Q61" s="305"/>
      <c r="R61" s="305"/>
      <c r="S61" s="305"/>
      <c r="T61" s="305"/>
      <c r="U61" s="305"/>
      <c r="V61" s="305"/>
      <c r="W61" s="305"/>
      <c r="X61" s="306"/>
      <c r="Y61" s="307"/>
      <c r="Z61" s="308"/>
      <c r="AA61" s="308"/>
      <c r="AB61" s="308"/>
      <c r="AC61" s="308"/>
      <c r="AD61" s="308"/>
      <c r="AE61" s="308"/>
      <c r="AF61" s="308"/>
      <c r="AG61" s="306"/>
      <c r="AH61" s="304"/>
      <c r="AI61" s="304"/>
      <c r="AJ61" s="304"/>
      <c r="AK61" s="309"/>
      <c r="AL61" s="309"/>
      <c r="AM61" s="309"/>
    </row>
    <row r="62" spans="1:39">
      <c r="A62" s="282"/>
      <c r="B62" s="278"/>
      <c r="D62" s="281"/>
      <c r="E62" s="281"/>
      <c r="G62" s="281"/>
      <c r="H62" s="281"/>
      <c r="I62" s="281"/>
      <c r="J62" s="281"/>
      <c r="K62" s="281"/>
      <c r="L62" s="281"/>
      <c r="M62" s="312"/>
      <c r="N62" s="312"/>
      <c r="O62" s="312"/>
      <c r="P62" s="312"/>
      <c r="Q62" s="312"/>
      <c r="R62" s="312"/>
      <c r="S62" s="312"/>
      <c r="T62" s="288"/>
      <c r="U62" s="287"/>
      <c r="V62" s="301"/>
      <c r="W62" s="294"/>
      <c r="X62" s="300"/>
      <c r="Y62" s="294"/>
      <c r="Z62" s="313"/>
      <c r="AA62" s="313"/>
      <c r="AB62" s="313"/>
      <c r="AC62" s="313"/>
      <c r="AD62" s="313"/>
      <c r="AE62" s="313"/>
      <c r="AF62" s="313"/>
      <c r="AG62" s="300"/>
    </row>
    <row r="63" spans="1:39">
      <c r="A63" s="282"/>
      <c r="B63" s="278"/>
      <c r="D63" s="291"/>
      <c r="E63" s="281"/>
      <c r="F63" s="299"/>
      <c r="G63" s="281"/>
      <c r="H63" s="281"/>
      <c r="I63" s="281"/>
      <c r="J63" s="281"/>
      <c r="K63" s="281"/>
      <c r="L63" s="281"/>
      <c r="M63" s="281"/>
      <c r="N63" s="281"/>
      <c r="O63" s="281"/>
      <c r="P63" s="281"/>
      <c r="Q63" s="281"/>
      <c r="R63" s="281"/>
      <c r="S63" s="281"/>
      <c r="AE63" s="314"/>
      <c r="AF63" s="314"/>
    </row>
    <row r="64" spans="1:39">
      <c r="A64" s="277" t="s">
        <v>32</v>
      </c>
    </row>
    <row r="65" spans="1:2">
      <c r="A65" s="277" t="s">
        <v>1440</v>
      </c>
    </row>
    <row r="66" spans="1:2">
      <c r="A66" s="277" t="s">
        <v>79</v>
      </c>
    </row>
    <row r="67" spans="1:2">
      <c r="B67" s="277" t="s">
        <v>80</v>
      </c>
    </row>
    <row r="68" spans="1:2">
      <c r="A68" s="277" t="s">
        <v>1441</v>
      </c>
    </row>
    <row r="69" spans="1:2">
      <c r="A69" s="277" t="s">
        <v>81</v>
      </c>
    </row>
    <row r="70" spans="1:2">
      <c r="A70" s="277" t="s">
        <v>82</v>
      </c>
    </row>
    <row r="71" spans="1:2">
      <c r="A71" s="277" t="s">
        <v>83</v>
      </c>
    </row>
    <row r="72" spans="1:2">
      <c r="A72" s="277" t="s">
        <v>1442</v>
      </c>
    </row>
    <row r="73" spans="1:2">
      <c r="A73" s="277" t="s">
        <v>84</v>
      </c>
    </row>
    <row r="74" spans="1:2">
      <c r="A74" s="277" t="s">
        <v>85</v>
      </c>
    </row>
    <row r="75" spans="1:2">
      <c r="A75" s="277" t="s">
        <v>86</v>
      </c>
    </row>
    <row r="76" spans="1:2">
      <c r="A76" s="277" t="s">
        <v>87</v>
      </c>
    </row>
    <row r="77" spans="1:2">
      <c r="A77" s="277" t="s">
        <v>88</v>
      </c>
    </row>
    <row r="78" spans="1:2">
      <c r="A78" s="277" t="s">
        <v>89</v>
      </c>
    </row>
    <row r="79" spans="1:2">
      <c r="A79" s="277" t="s">
        <v>90</v>
      </c>
    </row>
    <row r="80" spans="1:2">
      <c r="A80" s="277" t="s">
        <v>91</v>
      </c>
    </row>
    <row r="81" spans="1:1">
      <c r="A81" s="277" t="s">
        <v>92</v>
      </c>
    </row>
    <row r="82" spans="1:1">
      <c r="A82" s="277" t="s">
        <v>93</v>
      </c>
    </row>
    <row r="83" spans="1:1">
      <c r="A83" s="277" t="s">
        <v>1443</v>
      </c>
    </row>
    <row r="84" spans="1:1">
      <c r="A84" s="277" t="s">
        <v>94</v>
      </c>
    </row>
    <row r="85" spans="1:1">
      <c r="A85" s="277" t="s">
        <v>95</v>
      </c>
    </row>
    <row r="86" spans="1:1">
      <c r="A86" s="277" t="s">
        <v>1444</v>
      </c>
    </row>
    <row r="87" spans="1:1">
      <c r="A87" s="277" t="s">
        <v>96</v>
      </c>
    </row>
    <row r="88" spans="1:1">
      <c r="A88" s="277" t="s">
        <v>97</v>
      </c>
    </row>
    <row r="89" spans="1:1">
      <c r="A89" s="277" t="s">
        <v>1445</v>
      </c>
    </row>
    <row r="90" spans="1:1">
      <c r="A90" s="277" t="s">
        <v>98</v>
      </c>
    </row>
    <row r="91" spans="1:1">
      <c r="A91" s="277" t="s">
        <v>1446</v>
      </c>
    </row>
    <row r="92" spans="1:1">
      <c r="A92" s="277" t="s">
        <v>99</v>
      </c>
    </row>
    <row r="93" spans="1:1">
      <c r="A93" s="277" t="s">
        <v>100</v>
      </c>
    </row>
    <row r="94" spans="1:1">
      <c r="A94" s="277" t="s">
        <v>101</v>
      </c>
    </row>
    <row r="95" spans="1:1">
      <c r="A95" s="277" t="s">
        <v>102</v>
      </c>
    </row>
    <row r="96" spans="1:1">
      <c r="A96" s="277" t="s">
        <v>1447</v>
      </c>
    </row>
    <row r="97" spans="1:6">
      <c r="A97" s="277" t="s">
        <v>103</v>
      </c>
    </row>
    <row r="98" spans="1:6">
      <c r="A98" s="277" t="s">
        <v>1448</v>
      </c>
    </row>
    <row r="99" spans="1:6">
      <c r="A99" s="277" t="s">
        <v>104</v>
      </c>
    </row>
    <row r="100" spans="1:6">
      <c r="A100" s="277" t="s">
        <v>105</v>
      </c>
    </row>
    <row r="101" spans="1:6">
      <c r="A101" s="277" t="s">
        <v>106</v>
      </c>
    </row>
    <row r="102" spans="1:6">
      <c r="A102" s="277" t="s">
        <v>107</v>
      </c>
    </row>
    <row r="103" spans="1:6">
      <c r="A103" s="277" t="s">
        <v>108</v>
      </c>
    </row>
    <row r="104" spans="1:6">
      <c r="A104" s="277" t="s">
        <v>109</v>
      </c>
    </row>
    <row r="105" spans="1:6">
      <c r="A105" s="277" t="s">
        <v>110</v>
      </c>
    </row>
    <row r="106" spans="1:6">
      <c r="F106" s="277"/>
    </row>
    <row r="107" spans="1:6">
      <c r="F107" s="277"/>
    </row>
    <row r="108" spans="1:6">
      <c r="F108" s="277"/>
    </row>
    <row r="109" spans="1:6">
      <c r="F109" s="277"/>
    </row>
    <row r="110" spans="1:6">
      <c r="F110" s="277"/>
    </row>
    <row r="111" spans="1:6">
      <c r="F111" s="277"/>
    </row>
    <row r="112" spans="1:6">
      <c r="F112" s="277"/>
    </row>
    <row r="113" spans="6:6">
      <c r="F113" s="277"/>
    </row>
    <row r="114" spans="6:6">
      <c r="F114" s="277"/>
    </row>
    <row r="115" spans="6:6">
      <c r="F115" s="277"/>
    </row>
    <row r="116" spans="6:6">
      <c r="F116" s="277"/>
    </row>
    <row r="117" spans="6:6">
      <c r="F117" s="277"/>
    </row>
    <row r="118" spans="6:6">
      <c r="F118" s="277"/>
    </row>
    <row r="119" spans="6:6">
      <c r="F119" s="277"/>
    </row>
    <row r="120" spans="6:6">
      <c r="F120" s="277"/>
    </row>
    <row r="121" spans="6:6">
      <c r="F121" s="277"/>
    </row>
    <row r="122" spans="6:6">
      <c r="F122" s="277"/>
    </row>
    <row r="123" spans="6:6">
      <c r="F123" s="277"/>
    </row>
    <row r="124" spans="6:6">
      <c r="F124" s="277"/>
    </row>
    <row r="125" spans="6:6">
      <c r="F125" s="277"/>
    </row>
    <row r="126" spans="6:6">
      <c r="F126" s="277"/>
    </row>
    <row r="127" spans="6:6">
      <c r="F127" s="277"/>
    </row>
    <row r="128" spans="6:6">
      <c r="F128" s="277"/>
    </row>
    <row r="129" spans="6:6">
      <c r="F129" s="277"/>
    </row>
  </sheetData>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formula1>"3,4,5,6,7,8,9,10,11,12,1,2"</formula1>
    </dataValidation>
  </dataValidations>
  <pageMargins left="0.7" right="0.7" top="0.75" bottom="0.75" header="0.3" footer="0.3"/>
  <pageSetup paperSize="9" scale="51" orientation="portrait" r:id="rId1"/>
  <rowBreaks count="1" manualBreakCount="1">
    <brk id="62" max="32" man="1"/>
  </rowBreaks>
  <ignoredErrors>
    <ignoredError sqref="A5 A8 A11"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0"/>
  <sheetViews>
    <sheetView showGridLines="0" topLeftCell="A26" workbookViewId="0">
      <selection activeCell="D52" sqref="D52"/>
    </sheetView>
  </sheetViews>
  <sheetFormatPr defaultRowHeight="18.75"/>
  <cols>
    <col min="4" max="4" width="33.875" bestFit="1" customWidth="1"/>
    <col min="5" max="5" width="17.25" bestFit="1" customWidth="1"/>
  </cols>
  <sheetData>
    <row r="2" spans="2:7">
      <c r="B2" t="s">
        <v>1595</v>
      </c>
      <c r="C2" t="s">
        <v>1596</v>
      </c>
    </row>
    <row r="3" spans="2:7">
      <c r="B3" t="s">
        <v>1597</v>
      </c>
      <c r="C3" t="s">
        <v>1598</v>
      </c>
      <c r="D3" s="316" t="s">
        <v>1765</v>
      </c>
      <c r="E3" t="s">
        <v>1731</v>
      </c>
      <c r="G3">
        <v>1</v>
      </c>
    </row>
    <row r="4" spans="2:7">
      <c r="B4" t="s">
        <v>1599</v>
      </c>
      <c r="C4" t="s">
        <v>1600</v>
      </c>
      <c r="D4" s="316" t="s">
        <v>1766</v>
      </c>
      <c r="E4" t="s">
        <v>1732</v>
      </c>
      <c r="G4">
        <v>2</v>
      </c>
    </row>
    <row r="5" spans="2:7">
      <c r="B5" t="s">
        <v>1601</v>
      </c>
      <c r="C5" t="s">
        <v>1602</v>
      </c>
      <c r="D5" s="316" t="s">
        <v>1767</v>
      </c>
      <c r="E5" t="s">
        <v>1732</v>
      </c>
      <c r="G5">
        <v>3</v>
      </c>
    </row>
    <row r="6" spans="2:7">
      <c r="B6" t="s">
        <v>1603</v>
      </c>
      <c r="C6" t="s">
        <v>1604</v>
      </c>
      <c r="D6" s="316" t="s">
        <v>1768</v>
      </c>
      <c r="E6" t="s">
        <v>1732</v>
      </c>
      <c r="G6">
        <v>4</v>
      </c>
    </row>
    <row r="7" spans="2:7">
      <c r="B7" t="s">
        <v>1605</v>
      </c>
      <c r="C7" t="s">
        <v>1606</v>
      </c>
      <c r="D7" s="316" t="s">
        <v>1769</v>
      </c>
      <c r="E7" t="s">
        <v>1732</v>
      </c>
      <c r="G7">
        <v>5</v>
      </c>
    </row>
    <row r="8" spans="2:7">
      <c r="B8" t="s">
        <v>1607</v>
      </c>
      <c r="C8" t="s">
        <v>1608</v>
      </c>
      <c r="D8" s="316" t="s">
        <v>1770</v>
      </c>
      <c r="E8" t="s">
        <v>1732</v>
      </c>
      <c r="G8">
        <v>6</v>
      </c>
    </row>
    <row r="9" spans="2:7">
      <c r="B9" t="s">
        <v>1609</v>
      </c>
      <c r="C9" t="s">
        <v>1610</v>
      </c>
      <c r="D9" s="316" t="s">
        <v>1771</v>
      </c>
      <c r="E9" t="s">
        <v>1732</v>
      </c>
      <c r="G9">
        <v>7</v>
      </c>
    </row>
    <row r="10" spans="2:7">
      <c r="B10" t="s">
        <v>1611</v>
      </c>
      <c r="C10" t="s">
        <v>1612</v>
      </c>
      <c r="D10" s="316" t="s">
        <v>1772</v>
      </c>
      <c r="E10" t="s">
        <v>1733</v>
      </c>
      <c r="G10">
        <v>8</v>
      </c>
    </row>
    <row r="11" spans="2:7">
      <c r="B11" t="s">
        <v>1613</v>
      </c>
      <c r="C11" t="s">
        <v>1614</v>
      </c>
      <c r="D11" s="316" t="s">
        <v>1773</v>
      </c>
      <c r="E11" t="s">
        <v>1733</v>
      </c>
      <c r="G11">
        <v>9</v>
      </c>
    </row>
    <row r="12" spans="2:7">
      <c r="B12" t="s">
        <v>1615</v>
      </c>
      <c r="C12" t="s">
        <v>1616</v>
      </c>
      <c r="D12" s="316" t="s">
        <v>1774</v>
      </c>
      <c r="E12" t="s">
        <v>1733</v>
      </c>
      <c r="G12">
        <v>10</v>
      </c>
    </row>
    <row r="13" spans="2:7">
      <c r="B13" t="s">
        <v>1617</v>
      </c>
      <c r="C13" t="s">
        <v>1618</v>
      </c>
      <c r="D13" s="316" t="s">
        <v>1775</v>
      </c>
      <c r="E13" t="s">
        <v>1733</v>
      </c>
      <c r="G13">
        <v>11</v>
      </c>
    </row>
    <row r="14" spans="2:7">
      <c r="B14" t="s">
        <v>1619</v>
      </c>
      <c r="C14" t="s">
        <v>1620</v>
      </c>
      <c r="D14" s="316" t="s">
        <v>1776</v>
      </c>
      <c r="E14" t="s">
        <v>1733</v>
      </c>
      <c r="G14">
        <v>12</v>
      </c>
    </row>
    <row r="15" spans="2:7">
      <c r="B15" t="s">
        <v>1621</v>
      </c>
      <c r="C15" t="s">
        <v>1622</v>
      </c>
      <c r="D15" s="316" t="s">
        <v>1777</v>
      </c>
      <c r="E15" t="s">
        <v>1733</v>
      </c>
      <c r="G15">
        <v>13</v>
      </c>
    </row>
    <row r="16" spans="2:7">
      <c r="B16" t="s">
        <v>1623</v>
      </c>
      <c r="C16" t="s">
        <v>1624</v>
      </c>
      <c r="D16" t="s">
        <v>1692</v>
      </c>
      <c r="E16" t="s">
        <v>1733</v>
      </c>
      <c r="G16">
        <v>14</v>
      </c>
    </row>
    <row r="17" spans="2:7">
      <c r="B17" t="s">
        <v>1625</v>
      </c>
      <c r="C17" t="s">
        <v>1626</v>
      </c>
      <c r="D17" t="s">
        <v>1693</v>
      </c>
      <c r="E17" t="s">
        <v>1733</v>
      </c>
      <c r="G17">
        <v>15</v>
      </c>
    </row>
    <row r="18" spans="2:7">
      <c r="B18" t="s">
        <v>1627</v>
      </c>
      <c r="C18" t="s">
        <v>1628</v>
      </c>
      <c r="D18" t="s">
        <v>1696</v>
      </c>
      <c r="E18" t="s">
        <v>1734</v>
      </c>
      <c r="G18">
        <v>16</v>
      </c>
    </row>
    <row r="19" spans="2:7">
      <c r="B19" t="s">
        <v>1629</v>
      </c>
      <c r="C19" t="s">
        <v>1630</v>
      </c>
      <c r="D19" t="s">
        <v>1697</v>
      </c>
      <c r="E19" t="s">
        <v>1734</v>
      </c>
      <c r="G19">
        <v>17</v>
      </c>
    </row>
    <row r="20" spans="2:7">
      <c r="B20" t="s">
        <v>1631</v>
      </c>
      <c r="C20" t="s">
        <v>1632</v>
      </c>
      <c r="D20" t="s">
        <v>1702</v>
      </c>
      <c r="E20" t="s">
        <v>1735</v>
      </c>
      <c r="G20">
        <v>18</v>
      </c>
    </row>
    <row r="21" spans="2:7">
      <c r="B21" t="s">
        <v>1633</v>
      </c>
      <c r="C21" t="s">
        <v>1634</v>
      </c>
      <c r="D21" t="s">
        <v>1694</v>
      </c>
      <c r="E21" t="s">
        <v>1733</v>
      </c>
      <c r="G21">
        <v>19</v>
      </c>
    </row>
    <row r="22" spans="2:7">
      <c r="B22" t="s">
        <v>1635</v>
      </c>
      <c r="C22" t="s">
        <v>1636</v>
      </c>
      <c r="D22" t="s">
        <v>1695</v>
      </c>
      <c r="E22" t="s">
        <v>1733</v>
      </c>
      <c r="G22">
        <v>20</v>
      </c>
    </row>
    <row r="23" spans="2:7">
      <c r="B23" t="s">
        <v>1637</v>
      </c>
      <c r="C23" t="s">
        <v>1638</v>
      </c>
      <c r="D23" t="s">
        <v>1698</v>
      </c>
      <c r="E23" t="s">
        <v>1734</v>
      </c>
      <c r="G23">
        <v>21</v>
      </c>
    </row>
    <row r="24" spans="2:7">
      <c r="B24" t="s">
        <v>1639</v>
      </c>
      <c r="C24" t="s">
        <v>1640</v>
      </c>
      <c r="D24" t="s">
        <v>1699</v>
      </c>
      <c r="E24" t="s">
        <v>1734</v>
      </c>
      <c r="G24">
        <v>22</v>
      </c>
    </row>
    <row r="25" spans="2:7">
      <c r="B25" t="s">
        <v>1641</v>
      </c>
      <c r="C25" t="s">
        <v>1642</v>
      </c>
      <c r="D25" t="s">
        <v>1700</v>
      </c>
      <c r="E25" t="s">
        <v>1734</v>
      </c>
      <c r="G25">
        <v>23</v>
      </c>
    </row>
    <row r="26" spans="2:7">
      <c r="B26" t="s">
        <v>1643</v>
      </c>
      <c r="C26" t="s">
        <v>1644</v>
      </c>
      <c r="D26" t="s">
        <v>1701</v>
      </c>
      <c r="E26" t="s">
        <v>1734</v>
      </c>
      <c r="G26">
        <v>24</v>
      </c>
    </row>
    <row r="27" spans="2:7">
      <c r="B27" t="s">
        <v>1645</v>
      </c>
      <c r="C27" t="s">
        <v>1646</v>
      </c>
      <c r="D27" t="s">
        <v>1703</v>
      </c>
      <c r="E27" t="s">
        <v>1735</v>
      </c>
      <c r="G27">
        <v>25</v>
      </c>
    </row>
    <row r="28" spans="2:7">
      <c r="B28" t="s">
        <v>1647</v>
      </c>
      <c r="C28" t="s">
        <v>1648</v>
      </c>
      <c r="D28" t="s">
        <v>1704</v>
      </c>
      <c r="E28" t="s">
        <v>1735</v>
      </c>
      <c r="G28">
        <v>26</v>
      </c>
    </row>
    <row r="29" spans="2:7">
      <c r="B29" t="s">
        <v>1649</v>
      </c>
      <c r="C29" t="s">
        <v>1650</v>
      </c>
      <c r="D29" t="s">
        <v>1705</v>
      </c>
      <c r="E29" t="s">
        <v>1735</v>
      </c>
      <c r="G29">
        <v>27</v>
      </c>
    </row>
    <row r="30" spans="2:7">
      <c r="B30" t="s">
        <v>1651</v>
      </c>
      <c r="C30" t="s">
        <v>1652</v>
      </c>
      <c r="D30" t="s">
        <v>1706</v>
      </c>
      <c r="E30" t="s">
        <v>1735</v>
      </c>
      <c r="G30">
        <v>28</v>
      </c>
    </row>
    <row r="31" spans="2:7">
      <c r="B31" t="s">
        <v>1653</v>
      </c>
      <c r="C31" t="s">
        <v>1654</v>
      </c>
      <c r="D31" t="s">
        <v>1707</v>
      </c>
      <c r="E31" t="s">
        <v>1735</v>
      </c>
      <c r="G31">
        <v>29</v>
      </c>
    </row>
    <row r="32" spans="2:7">
      <c r="B32" t="s">
        <v>1655</v>
      </c>
      <c r="C32" t="s">
        <v>1656</v>
      </c>
      <c r="D32" t="s">
        <v>1708</v>
      </c>
      <c r="E32" t="s">
        <v>1735</v>
      </c>
      <c r="G32">
        <v>30</v>
      </c>
    </row>
    <row r="33" spans="2:7">
      <c r="B33" t="s">
        <v>1657</v>
      </c>
      <c r="C33" t="s">
        <v>1658</v>
      </c>
      <c r="D33" t="s">
        <v>1709</v>
      </c>
      <c r="E33" t="s">
        <v>1736</v>
      </c>
      <c r="G33">
        <v>31</v>
      </c>
    </row>
    <row r="34" spans="2:7">
      <c r="B34" t="s">
        <v>1659</v>
      </c>
      <c r="C34" t="s">
        <v>1660</v>
      </c>
      <c r="D34" t="s">
        <v>1710</v>
      </c>
      <c r="E34" t="s">
        <v>1736</v>
      </c>
    </row>
    <row r="35" spans="2:7">
      <c r="B35" t="s">
        <v>1661</v>
      </c>
      <c r="C35" t="s">
        <v>1662</v>
      </c>
      <c r="D35" t="s">
        <v>1711</v>
      </c>
      <c r="E35" t="s">
        <v>1736</v>
      </c>
    </row>
    <row r="36" spans="2:7">
      <c r="B36" t="s">
        <v>1663</v>
      </c>
      <c r="C36" t="s">
        <v>1664</v>
      </c>
      <c r="D36" t="s">
        <v>1712</v>
      </c>
      <c r="E36" t="s">
        <v>1736</v>
      </c>
    </row>
    <row r="37" spans="2:7">
      <c r="B37" t="s">
        <v>1665</v>
      </c>
      <c r="C37" t="s">
        <v>1666</v>
      </c>
      <c r="D37" t="s">
        <v>1713</v>
      </c>
      <c r="E37" t="s">
        <v>1736</v>
      </c>
    </row>
    <row r="38" spans="2:7">
      <c r="B38" t="s">
        <v>1667</v>
      </c>
      <c r="C38" t="s">
        <v>1668</v>
      </c>
      <c r="D38" t="s">
        <v>1714</v>
      </c>
      <c r="E38" t="s">
        <v>1737</v>
      </c>
    </row>
    <row r="39" spans="2:7">
      <c r="B39" t="s">
        <v>1669</v>
      </c>
      <c r="C39" t="s">
        <v>1670</v>
      </c>
      <c r="D39" t="s">
        <v>1715</v>
      </c>
      <c r="E39" t="s">
        <v>1737</v>
      </c>
    </row>
    <row r="40" spans="2:7">
      <c r="B40" t="s">
        <v>1671</v>
      </c>
      <c r="C40" t="s">
        <v>1672</v>
      </c>
      <c r="D40" t="s">
        <v>1716</v>
      </c>
      <c r="E40" t="s">
        <v>1737</v>
      </c>
    </row>
    <row r="41" spans="2:7">
      <c r="B41" t="s">
        <v>1673</v>
      </c>
      <c r="C41" t="s">
        <v>1674</v>
      </c>
      <c r="D41" t="s">
        <v>1717</v>
      </c>
      <c r="E41" t="s">
        <v>1737</v>
      </c>
    </row>
    <row r="42" spans="2:7">
      <c r="B42" t="s">
        <v>1675</v>
      </c>
      <c r="C42" t="s">
        <v>1676</v>
      </c>
      <c r="D42" t="s">
        <v>1718</v>
      </c>
      <c r="E42" t="s">
        <v>1738</v>
      </c>
    </row>
    <row r="43" spans="2:7">
      <c r="B43" t="s">
        <v>1677</v>
      </c>
      <c r="C43" t="s">
        <v>1678</v>
      </c>
      <c r="D43" t="s">
        <v>1719</v>
      </c>
      <c r="E43" t="s">
        <v>1738</v>
      </c>
    </row>
    <row r="44" spans="2:7">
      <c r="B44" t="s">
        <v>1679</v>
      </c>
      <c r="C44" t="s">
        <v>1680</v>
      </c>
      <c r="D44" t="s">
        <v>1720</v>
      </c>
      <c r="E44" t="s">
        <v>1738</v>
      </c>
    </row>
    <row r="45" spans="2:7">
      <c r="B45" t="s">
        <v>1681</v>
      </c>
      <c r="C45" t="s">
        <v>1682</v>
      </c>
      <c r="D45" t="s">
        <v>1721</v>
      </c>
      <c r="E45" t="s">
        <v>1738</v>
      </c>
    </row>
    <row r="46" spans="2:7">
      <c r="B46" t="s">
        <v>1683</v>
      </c>
      <c r="C46" t="s">
        <v>1684</v>
      </c>
      <c r="D46" t="s">
        <v>1722</v>
      </c>
      <c r="E46" t="s">
        <v>1738</v>
      </c>
    </row>
    <row r="47" spans="2:7">
      <c r="B47" t="s">
        <v>1685</v>
      </c>
      <c r="C47" t="s">
        <v>1686</v>
      </c>
      <c r="D47" t="s">
        <v>1723</v>
      </c>
      <c r="E47" t="s">
        <v>1738</v>
      </c>
    </row>
    <row r="48" spans="2:7">
      <c r="B48" t="s">
        <v>1687</v>
      </c>
      <c r="C48" t="s">
        <v>1688</v>
      </c>
      <c r="D48" t="s">
        <v>1724</v>
      </c>
      <c r="E48" t="s">
        <v>1738</v>
      </c>
    </row>
    <row r="49" spans="2:5">
      <c r="B49" t="s">
        <v>1689</v>
      </c>
      <c r="C49" t="s">
        <v>1690</v>
      </c>
      <c r="D49" t="s">
        <v>1725</v>
      </c>
      <c r="E49" t="s">
        <v>1738</v>
      </c>
    </row>
    <row r="50" spans="2:5">
      <c r="B50" t="s">
        <v>1691</v>
      </c>
      <c r="C50" t="s">
        <v>1510</v>
      </c>
    </row>
  </sheetData>
  <phoneticPr fontId="1"/>
  <hyperlinks>
    <hyperlink ref="D3" r:id="rId1"/>
    <hyperlink ref="D4" r:id="rId2"/>
    <hyperlink ref="D5" r:id="rId3"/>
    <hyperlink ref="D6" r:id="rId4"/>
    <hyperlink ref="D7" r:id="rId5"/>
    <hyperlink ref="D8" r:id="rId6"/>
    <hyperlink ref="D9" r:id="rId7"/>
    <hyperlink ref="D10" r:id="rId8"/>
    <hyperlink ref="D11" r:id="rId9"/>
    <hyperlink ref="D12" r:id="rId10"/>
    <hyperlink ref="D13" r:id="rId11"/>
    <hyperlink ref="D14" r:id="rId12"/>
    <hyperlink ref="D15" r:id="rId13"/>
  </hyperlinks>
  <pageMargins left="0.7" right="0.7" top="0.75" bottom="0.75" header="0.3" footer="0.3"/>
  <pageSetup paperSize="9" orientation="portrait" r:id="rId1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R200"/>
  <sheetViews>
    <sheetView showGridLines="0" workbookViewId="0"/>
  </sheetViews>
  <sheetFormatPr defaultColWidth="8.75" defaultRowHeight="13.5" outlineLevelRow="3" outlineLevelCol="1"/>
  <cols>
    <col min="1" max="33" width="3.625" style="4" customWidth="1"/>
    <col min="34" max="34" width="9.125" style="177" customWidth="1" outlineLevel="1"/>
    <col min="35" max="35" width="5" style="177" customWidth="1" outlineLevel="1"/>
    <col min="36" max="36" width="6.5" style="177" customWidth="1" outlineLevel="1"/>
    <col min="37" max="37" width="3.5" style="177" customWidth="1" outlineLevel="1"/>
    <col min="38" max="42" width="2.75" style="177" customWidth="1" outlineLevel="1"/>
    <col min="43" max="44" width="9.5" style="177" customWidth="1" outlineLevel="1"/>
    <col min="45" max="45" width="8.75" style="177" customWidth="1" outlineLevel="1"/>
    <col min="46" max="46" width="8.75" style="4" customWidth="1" outlineLevel="1"/>
    <col min="47" max="16384" width="8.75" style="4"/>
  </cols>
  <sheetData>
    <row r="1" spans="1:4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6" ht="16.149999999999999" customHeight="1">
      <c r="A2" s="588" t="s">
        <v>235</v>
      </c>
      <c r="B2" s="588"/>
      <c r="C2" s="588"/>
      <c r="D2" s="588"/>
      <c r="E2" s="588"/>
      <c r="F2" s="588"/>
      <c r="G2" s="588"/>
      <c r="H2" s="588"/>
      <c r="I2" s="588"/>
      <c r="J2" s="588"/>
      <c r="K2" s="588"/>
      <c r="L2" s="588"/>
      <c r="M2" s="588"/>
      <c r="N2" s="588"/>
      <c r="O2" s="588"/>
      <c r="P2" s="588"/>
      <c r="Q2" s="588"/>
      <c r="R2" s="588"/>
      <c r="S2" s="589">
        <v>6</v>
      </c>
      <c r="T2" s="589"/>
      <c r="U2" s="590" t="s">
        <v>118</v>
      </c>
      <c r="V2" s="590"/>
      <c r="W2" s="590"/>
      <c r="X2" s="590"/>
      <c r="Y2" s="590"/>
      <c r="Z2" s="590"/>
      <c r="AA2" s="590"/>
      <c r="AB2" s="590"/>
      <c r="AC2" s="590"/>
      <c r="AD2" s="590"/>
      <c r="AE2" s="590"/>
      <c r="AF2" s="590"/>
      <c r="AG2" s="590"/>
      <c r="AH2" s="191"/>
      <c r="AI2" s="191"/>
    </row>
    <row r="3" spans="1:4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6" ht="16.350000000000001" customHeight="1">
      <c r="A4" s="48"/>
      <c r="B4" s="48"/>
      <c r="C4" s="48"/>
      <c r="D4" s="48"/>
      <c r="E4" s="48"/>
      <c r="F4" s="48"/>
      <c r="G4" s="48"/>
      <c r="H4" s="48"/>
      <c r="I4" s="48"/>
      <c r="J4" s="48"/>
      <c r="K4" s="48"/>
      <c r="L4" s="48"/>
      <c r="M4" s="48"/>
      <c r="N4" s="48"/>
      <c r="O4" s="48"/>
      <c r="P4" s="48"/>
      <c r="Q4" s="591" t="s">
        <v>119</v>
      </c>
      <c r="R4" s="591"/>
      <c r="S4" s="591"/>
      <c r="T4" s="591"/>
      <c r="U4" s="591"/>
      <c r="V4" s="592" t="e">
        <f>IF(#REF!=0,"",#REF!)</f>
        <v>#REF!</v>
      </c>
      <c r="W4" s="592"/>
      <c r="X4" s="592"/>
      <c r="Y4" s="592"/>
      <c r="Z4" s="592"/>
      <c r="AA4" s="592"/>
      <c r="AB4" s="592"/>
      <c r="AC4" s="592"/>
      <c r="AD4" s="592"/>
      <c r="AE4" s="592"/>
      <c r="AF4" s="592"/>
      <c r="AG4" s="593"/>
      <c r="AH4" s="192"/>
      <c r="AI4" s="192"/>
    </row>
    <row r="5" spans="1:46" ht="16.149999999999999" customHeight="1">
      <c r="A5" s="48"/>
      <c r="B5" s="48"/>
      <c r="C5" s="48"/>
      <c r="D5" s="48"/>
      <c r="E5" s="48"/>
      <c r="F5" s="48"/>
      <c r="G5" s="48"/>
      <c r="H5" s="48"/>
      <c r="I5" s="48"/>
      <c r="J5" s="48"/>
      <c r="K5" s="48"/>
      <c r="L5" s="48"/>
      <c r="M5" s="48"/>
      <c r="N5" s="48"/>
      <c r="O5" s="48"/>
      <c r="P5" s="48"/>
      <c r="Q5" s="584" t="s">
        <v>120</v>
      </c>
      <c r="R5" s="584"/>
      <c r="S5" s="584"/>
      <c r="T5" s="584"/>
      <c r="U5" s="585"/>
      <c r="V5" s="586" t="e">
        <f>#REF!</f>
        <v>#REF!</v>
      </c>
      <c r="W5" s="586"/>
      <c r="X5" s="586"/>
      <c r="Y5" s="586"/>
      <c r="Z5" s="586"/>
      <c r="AA5" s="586"/>
      <c r="AB5" s="586"/>
      <c r="AC5" s="586"/>
      <c r="AD5" s="586"/>
      <c r="AE5" s="586"/>
      <c r="AF5" s="586"/>
      <c r="AG5" s="587"/>
      <c r="AH5" s="181"/>
      <c r="AI5" s="181"/>
    </row>
    <row r="6" spans="1:4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6" ht="16.149999999999999" customHeight="1">
      <c r="A7" s="2" t="s">
        <v>1505</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181" t="s">
        <v>1509</v>
      </c>
    </row>
    <row r="8" spans="1:46" ht="16.149999999999999" customHeight="1">
      <c r="B8" s="247" t="s">
        <v>1506</v>
      </c>
      <c r="C8" s="48"/>
      <c r="D8" s="48"/>
      <c r="E8" s="48"/>
      <c r="F8" s="48"/>
      <c r="G8" s="48"/>
      <c r="M8" s="48"/>
      <c r="N8" s="48"/>
      <c r="T8" s="249"/>
      <c r="U8" s="249"/>
      <c r="V8" s="48"/>
      <c r="W8" s="48"/>
      <c r="AB8" s="595" t="s">
        <v>1508</v>
      </c>
      <c r="AC8" s="595"/>
      <c r="AD8" s="595"/>
      <c r="AE8" s="595"/>
      <c r="AF8" s="595"/>
      <c r="AG8" s="48"/>
      <c r="AH8" s="48" t="e">
        <f>VLOOKUP(AB8,リスト用!#REF!,2,FALSE)</f>
        <v>#REF!</v>
      </c>
      <c r="AI8" s="177" t="s">
        <v>17</v>
      </c>
      <c r="AT8" s="177"/>
    </row>
    <row r="9" spans="1:46" ht="16.149999999999999" customHeight="1">
      <c r="B9" s="247" t="s">
        <v>1507</v>
      </c>
      <c r="C9" s="48"/>
      <c r="D9" s="48"/>
      <c r="E9" s="48"/>
      <c r="F9" s="48"/>
      <c r="G9" s="48"/>
      <c r="H9" s="48"/>
      <c r="I9" s="48"/>
      <c r="J9" s="48"/>
      <c r="K9" s="48"/>
      <c r="L9" s="48"/>
      <c r="M9" s="48"/>
      <c r="N9" s="48"/>
      <c r="T9" s="48"/>
      <c r="U9" s="48"/>
      <c r="V9" s="48"/>
      <c r="W9" s="48"/>
      <c r="X9" s="48"/>
      <c r="Y9" s="48"/>
      <c r="Z9" s="48"/>
      <c r="AA9" s="48"/>
      <c r="AB9" s="595" t="s">
        <v>1508</v>
      </c>
      <c r="AC9" s="595"/>
      <c r="AD9" s="595"/>
      <c r="AE9" s="595"/>
      <c r="AF9" s="595"/>
      <c r="AG9" s="48"/>
      <c r="AH9" s="48" t="e">
        <f>VLOOKUP(AB9,リスト用!#REF!,2,FALSE)</f>
        <v>#REF!</v>
      </c>
      <c r="AI9" s="177" t="s">
        <v>17</v>
      </c>
      <c r="AT9" s="177"/>
    </row>
    <row r="10" spans="1:46" ht="16.149999999999999" customHeight="1">
      <c r="A10" s="48"/>
      <c r="B10" s="258" t="s">
        <v>1449</v>
      </c>
      <c r="C10" s="259" t="s">
        <v>1576</v>
      </c>
      <c r="D10" s="260"/>
      <c r="E10" s="260"/>
      <c r="F10" s="259"/>
      <c r="G10" s="260"/>
      <c r="H10" s="260"/>
      <c r="I10" s="259"/>
      <c r="J10" s="259"/>
      <c r="K10" s="259"/>
      <c r="L10" s="259"/>
      <c r="M10" s="259"/>
      <c r="N10" s="260"/>
      <c r="O10" s="260"/>
      <c r="P10" s="259"/>
      <c r="Q10" s="260"/>
      <c r="R10" s="260"/>
      <c r="S10" s="259"/>
      <c r="T10" s="259"/>
      <c r="U10" s="261"/>
      <c r="V10" s="259"/>
      <c r="W10" s="259"/>
      <c r="X10" s="259"/>
      <c r="Y10" s="259"/>
      <c r="Z10" s="259"/>
      <c r="AA10" s="259"/>
      <c r="AB10" s="261"/>
      <c r="AC10" s="261"/>
      <c r="AD10" s="261"/>
      <c r="AE10" s="48"/>
      <c r="AF10" s="48"/>
      <c r="AG10" s="48"/>
    </row>
    <row r="11" spans="1:46" ht="16.149999999999999" customHeight="1">
      <c r="A11" s="48"/>
      <c r="B11" s="259"/>
      <c r="C11" s="262" t="s">
        <v>1511</v>
      </c>
      <c r="D11" s="260"/>
      <c r="E11" s="260"/>
      <c r="F11" s="259"/>
      <c r="G11" s="260"/>
      <c r="H11" s="260"/>
      <c r="I11" s="259"/>
      <c r="J11" s="259"/>
      <c r="K11" s="259"/>
      <c r="L11" s="259"/>
      <c r="M11" s="259"/>
      <c r="N11" s="260"/>
      <c r="O11" s="260"/>
      <c r="P11" s="259"/>
      <c r="Q11" s="260"/>
      <c r="R11" s="260"/>
      <c r="S11" s="259"/>
      <c r="T11" s="259"/>
      <c r="U11" s="261"/>
      <c r="V11" s="259"/>
      <c r="W11" s="259"/>
      <c r="X11" s="259"/>
      <c r="Y11" s="259"/>
      <c r="Z11" s="259"/>
      <c r="AA11" s="259"/>
      <c r="AB11" s="261"/>
      <c r="AC11" s="261"/>
      <c r="AD11" s="261"/>
      <c r="AE11" s="48"/>
      <c r="AF11" s="48"/>
      <c r="AG11" s="48"/>
    </row>
    <row r="12" spans="1:46" ht="16.149999999999999" customHeight="1">
      <c r="A12" s="48"/>
      <c r="B12" s="258" t="s">
        <v>1449</v>
      </c>
      <c r="C12" s="263" t="s">
        <v>1512</v>
      </c>
      <c r="D12" s="260"/>
      <c r="E12" s="260"/>
      <c r="F12" s="259"/>
      <c r="G12" s="260"/>
      <c r="H12" s="260"/>
      <c r="I12" s="259"/>
      <c r="J12" s="259"/>
      <c r="K12" s="259"/>
      <c r="L12" s="259"/>
      <c r="M12" s="259"/>
      <c r="N12" s="260"/>
      <c r="O12" s="260"/>
      <c r="P12" s="259"/>
      <c r="Q12" s="260"/>
      <c r="R12" s="260"/>
      <c r="S12" s="259"/>
      <c r="T12" s="259"/>
      <c r="U12" s="261"/>
      <c r="V12" s="259"/>
      <c r="W12" s="259"/>
      <c r="X12" s="259"/>
      <c r="Y12" s="259"/>
      <c r="Z12" s="259"/>
      <c r="AA12" s="259"/>
      <c r="AB12" s="261"/>
      <c r="AC12" s="261"/>
      <c r="AD12" s="261"/>
      <c r="AE12" s="48"/>
      <c r="AF12" s="48"/>
      <c r="AG12" s="48"/>
    </row>
    <row r="13" spans="1:46" ht="16.149999999999999" customHeight="1">
      <c r="A13" s="48"/>
      <c r="B13" s="160"/>
      <c r="D13" s="29"/>
      <c r="E13" s="29"/>
      <c r="G13" s="29"/>
      <c r="H13" s="29"/>
      <c r="N13" s="29"/>
      <c r="O13" s="29"/>
      <c r="Q13" s="29"/>
      <c r="R13" s="29"/>
      <c r="U13" s="48"/>
      <c r="AB13" s="48"/>
      <c r="AC13" s="48"/>
      <c r="AD13" s="48"/>
      <c r="AE13" s="48"/>
      <c r="AF13" s="48"/>
      <c r="AG13" s="48"/>
    </row>
    <row r="14" spans="1:46" ht="16.149999999999999" customHeight="1" thickBot="1">
      <c r="A14" s="2" t="s">
        <v>1580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1:46" ht="16.149999999999999" customHeight="1">
      <c r="A15" s="273" t="s">
        <v>1579</v>
      </c>
      <c r="B15" s="54"/>
      <c r="C15" s="54"/>
      <c r="D15" s="54"/>
      <c r="E15" s="54"/>
      <c r="F15" s="54"/>
      <c r="G15" s="54"/>
      <c r="H15" s="54"/>
      <c r="I15" s="54"/>
      <c r="J15" s="54"/>
      <c r="K15" s="54"/>
      <c r="L15" s="54"/>
      <c r="M15" s="55"/>
      <c r="N15" s="55"/>
      <c r="O15" s="55"/>
      <c r="P15" s="55"/>
      <c r="Q15" s="55"/>
      <c r="R15" s="55"/>
      <c r="S15" s="55"/>
      <c r="T15" s="55"/>
      <c r="U15" s="55"/>
      <c r="V15" s="55"/>
      <c r="W15" s="55"/>
      <c r="X15" s="55"/>
      <c r="Y15" s="55"/>
      <c r="Z15" s="55"/>
      <c r="AA15" s="55"/>
      <c r="AB15" s="596" t="e">
        <f>SUM(AB17,AB18)</f>
        <v>#REF!</v>
      </c>
      <c r="AC15" s="596"/>
      <c r="AD15" s="596"/>
      <c r="AE15" s="596"/>
      <c r="AF15" s="596"/>
      <c r="AG15" s="36" t="s">
        <v>132</v>
      </c>
    </row>
    <row r="16" spans="1:46" ht="16.149999999999999" customHeight="1">
      <c r="A16" s="52" t="s">
        <v>1515</v>
      </c>
      <c r="B16" s="272"/>
      <c r="C16" s="272"/>
      <c r="D16" s="272"/>
      <c r="E16" s="272"/>
      <c r="F16" s="272"/>
      <c r="G16" s="272"/>
      <c r="H16" s="272"/>
      <c r="I16" s="272"/>
      <c r="J16" s="272"/>
      <c r="K16" s="272"/>
      <c r="L16" s="272"/>
      <c r="M16" s="70"/>
      <c r="N16" s="70"/>
      <c r="O16" s="70"/>
      <c r="P16" s="70"/>
      <c r="Q16" s="70"/>
      <c r="R16" s="70"/>
      <c r="S16" s="70"/>
      <c r="T16" s="70"/>
      <c r="U16" s="70"/>
      <c r="V16" s="70"/>
      <c r="W16" s="70"/>
      <c r="X16" s="70"/>
      <c r="Y16" s="70"/>
      <c r="Z16" s="70"/>
      <c r="AA16" s="70"/>
      <c r="AB16" s="597" t="e">
        <f>SUM(AB18,AB19)</f>
        <v>#REF!</v>
      </c>
      <c r="AC16" s="597"/>
      <c r="AD16" s="597"/>
      <c r="AE16" s="597"/>
      <c r="AF16" s="597"/>
      <c r="AG16" s="16" t="s">
        <v>132</v>
      </c>
    </row>
    <row r="17" spans="1:47" ht="16.149999999999999" hidden="1" customHeight="1" outlineLevel="1">
      <c r="A17" s="53"/>
      <c r="B17" s="253" t="s">
        <v>1513</v>
      </c>
      <c r="C17" s="251"/>
      <c r="D17" s="251"/>
      <c r="E17" s="251"/>
      <c r="F17" s="251"/>
      <c r="G17" s="251"/>
      <c r="H17" s="251"/>
      <c r="I17" s="251"/>
      <c r="J17" s="251"/>
      <c r="K17" s="251"/>
      <c r="L17" s="251"/>
      <c r="M17" s="251"/>
      <c r="N17" s="251"/>
      <c r="O17" s="251"/>
      <c r="P17" s="251"/>
      <c r="Q17" s="251"/>
      <c r="R17" s="251"/>
      <c r="S17" s="251"/>
      <c r="T17" s="251"/>
      <c r="U17" s="251"/>
      <c r="V17" s="251"/>
      <c r="W17" s="251"/>
      <c r="X17" s="252"/>
      <c r="Y17" s="252" t="s">
        <v>134</v>
      </c>
      <c r="Z17" s="252"/>
      <c r="AA17" s="252"/>
      <c r="AB17" s="597" t="e">
        <f>#REF!*AH$9*10</f>
        <v>#REF!</v>
      </c>
      <c r="AC17" s="597"/>
      <c r="AD17" s="597"/>
      <c r="AE17" s="597"/>
      <c r="AF17" s="597"/>
      <c r="AG17" s="16" t="s">
        <v>132</v>
      </c>
    </row>
    <row r="18" spans="1:47" ht="16.149999999999999" hidden="1" customHeight="1" outlineLevel="1">
      <c r="A18" s="52"/>
      <c r="B18" s="254" t="s">
        <v>1514</v>
      </c>
      <c r="C18" s="245"/>
      <c r="D18" s="245"/>
      <c r="E18" s="245"/>
      <c r="F18" s="245"/>
      <c r="G18" s="245"/>
      <c r="H18" s="245"/>
      <c r="I18" s="245"/>
      <c r="J18" s="245"/>
      <c r="K18" s="245"/>
      <c r="L18" s="245"/>
      <c r="M18" s="245"/>
      <c r="N18" s="245"/>
      <c r="O18" s="245"/>
      <c r="P18" s="245"/>
      <c r="Q18" s="245"/>
      <c r="R18" s="245"/>
      <c r="S18" s="245"/>
      <c r="T18" s="245"/>
      <c r="U18" s="245"/>
      <c r="V18" s="245"/>
      <c r="W18" s="245"/>
      <c r="X18" s="6"/>
      <c r="Y18" s="6"/>
      <c r="Z18" s="6"/>
      <c r="AA18" s="6"/>
      <c r="AB18" s="597" t="e">
        <f>#REF!*AH$9*10</f>
        <v>#REF!</v>
      </c>
      <c r="AC18" s="597"/>
      <c r="AD18" s="597"/>
      <c r="AE18" s="597"/>
      <c r="AF18" s="597"/>
      <c r="AG18" s="16" t="s">
        <v>132</v>
      </c>
    </row>
    <row r="19" spans="1:47" ht="16.149999999999999" customHeight="1" collapsed="1">
      <c r="A19" s="78"/>
      <c r="B19" s="40" t="s">
        <v>1516</v>
      </c>
      <c r="C19" s="6"/>
      <c r="D19" s="6"/>
      <c r="E19" s="6"/>
      <c r="F19" s="6"/>
      <c r="G19" s="6"/>
      <c r="H19" s="6"/>
      <c r="I19" s="6"/>
      <c r="J19" s="6"/>
      <c r="K19" s="6"/>
      <c r="L19" s="6"/>
      <c r="M19" s="6"/>
      <c r="N19" s="6"/>
      <c r="O19" s="6"/>
      <c r="P19" s="6"/>
      <c r="Q19" s="6"/>
      <c r="R19" s="6"/>
      <c r="S19" s="6"/>
      <c r="T19" s="6"/>
      <c r="U19" s="6"/>
      <c r="V19" s="6"/>
      <c r="W19" s="6"/>
      <c r="X19" s="6"/>
      <c r="Y19" s="6"/>
      <c r="Z19" s="6"/>
      <c r="AA19" s="6"/>
      <c r="AB19" s="598">
        <v>4733</v>
      </c>
      <c r="AC19" s="598"/>
      <c r="AD19" s="598"/>
      <c r="AE19" s="598"/>
      <c r="AF19" s="598"/>
      <c r="AG19" s="7" t="s">
        <v>142</v>
      </c>
    </row>
    <row r="20" spans="1:47" ht="16.149999999999999" hidden="1" customHeight="1" outlineLevel="1" thickBot="1">
      <c r="A20" s="161" t="s">
        <v>1517</v>
      </c>
      <c r="B20" s="162"/>
      <c r="C20" s="163"/>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599"/>
      <c r="AC20" s="599"/>
      <c r="AD20" s="599"/>
      <c r="AE20" s="599"/>
      <c r="AF20" s="599"/>
      <c r="AG20" s="80" t="s">
        <v>142</v>
      </c>
    </row>
    <row r="21" spans="1:47" ht="16.149999999999999" customHeight="1" collapsed="1" thickBot="1">
      <c r="A21" s="8" t="s">
        <v>1518</v>
      </c>
      <c r="B21" s="9"/>
      <c r="C21" s="9"/>
      <c r="D21" s="9"/>
      <c r="E21" s="9"/>
      <c r="F21" s="9"/>
      <c r="G21" s="9"/>
      <c r="H21" s="9"/>
      <c r="I21" s="9"/>
      <c r="J21" s="9"/>
      <c r="K21" s="9"/>
      <c r="L21" s="9"/>
      <c r="M21" s="9"/>
      <c r="N21" s="9"/>
      <c r="O21" s="9"/>
      <c r="P21" s="9"/>
      <c r="Q21" s="9"/>
      <c r="R21" s="9"/>
      <c r="S21" s="9"/>
      <c r="T21" s="9"/>
      <c r="U21" s="9"/>
      <c r="V21" s="9"/>
      <c r="W21" s="9"/>
      <c r="X21" s="9"/>
      <c r="Y21" s="9"/>
      <c r="Z21" s="9"/>
      <c r="AA21" s="9"/>
      <c r="AB21" s="600" t="str">
        <f>IFERROR(AB15-AB19+AB20,"")</f>
        <v/>
      </c>
      <c r="AC21" s="600"/>
      <c r="AD21" s="600"/>
      <c r="AE21" s="600"/>
      <c r="AF21" s="600"/>
      <c r="AG21" s="10" t="s">
        <v>132</v>
      </c>
    </row>
    <row r="22" spans="1:47" ht="16.149999999999999" customHeight="1">
      <c r="A22" s="3"/>
      <c r="B22" s="11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244"/>
    </row>
    <row r="23" spans="1:47" ht="16.149999999999999" hidden="1" customHeight="1" outlineLevel="1" thickBot="1">
      <c r="A23" s="2" t="s">
        <v>1533</v>
      </c>
    </row>
    <row r="24" spans="1:47" ht="16.149999999999999" hidden="1" customHeight="1" outlineLevel="1">
      <c r="A24" s="11" t="s">
        <v>1519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601">
        <v>800000</v>
      </c>
      <c r="AC24" s="601"/>
      <c r="AD24" s="601"/>
      <c r="AE24" s="601"/>
      <c r="AF24" s="601"/>
      <c r="AG24" s="129" t="s">
        <v>132</v>
      </c>
      <c r="AH24" s="177" t="str">
        <f>IF(AB21&gt;AB24,"NG","OK")</f>
        <v>NG</v>
      </c>
      <c r="AU24" s="210" t="str">
        <f>IF(AH24="NG","←（６）全体の賃金改善の見込み額は（５）算定金額の見込み（繰越額調整後）の値を上回るように設定してください","")</f>
        <v>←（６）全体の賃金改善の見込み額は（５）算定金額の見込み（繰越額調整後）の値を上回るように設定してください</v>
      </c>
    </row>
    <row r="25" spans="1:47" ht="16.149999999999999" hidden="1" customHeight="1" outlineLevel="1" thickBot="1">
      <c r="A25" s="8"/>
      <c r="B25" s="73" t="s">
        <v>1520</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602" t="str">
        <f>AB21</f>
        <v/>
      </c>
      <c r="AC25" s="602"/>
      <c r="AD25" s="602"/>
      <c r="AE25" s="602"/>
      <c r="AF25" s="602"/>
      <c r="AG25" s="145" t="s">
        <v>132</v>
      </c>
    </row>
    <row r="26" spans="1:47" ht="16.149999999999999" hidden="1" customHeight="1" outlineLevel="1">
      <c r="A26" s="17"/>
      <c r="B26" s="105" t="s">
        <v>148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603"/>
      <c r="AC26" s="603"/>
      <c r="AD26" s="603"/>
      <c r="AE26" s="603"/>
      <c r="AF26" s="603"/>
      <c r="AG26" s="146" t="s">
        <v>132</v>
      </c>
    </row>
    <row r="27" spans="1:47" ht="16.149999999999999" hidden="1" customHeight="1" outlineLevel="1">
      <c r="A27" s="17"/>
      <c r="B27" s="56" t="s">
        <v>149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594"/>
      <c r="AC27" s="594"/>
      <c r="AD27" s="594"/>
      <c r="AE27" s="594"/>
      <c r="AF27" s="594"/>
      <c r="AG27" s="130" t="s">
        <v>132</v>
      </c>
      <c r="AQ27" s="199"/>
    </row>
    <row r="28" spans="1:47" ht="16.149999999999999" hidden="1" customHeight="1" outlineLevel="1" thickBot="1">
      <c r="A28" s="8"/>
      <c r="B28" s="73" t="s">
        <v>1521</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602">
        <f>AB24-SUM(AB25:AF27)</f>
        <v>800000</v>
      </c>
      <c r="AC28" s="602"/>
      <c r="AD28" s="602"/>
      <c r="AE28" s="602"/>
      <c r="AF28" s="602"/>
      <c r="AG28" s="145" t="s">
        <v>132</v>
      </c>
    </row>
    <row r="29" spans="1:47" ht="16.149999999999999" customHeight="1" collapsed="1">
      <c r="A29" s="3"/>
      <c r="B29" s="264" t="s">
        <v>1449</v>
      </c>
      <c r="C29" s="265" t="s">
        <v>1523</v>
      </c>
      <c r="D29" s="266"/>
      <c r="E29" s="261"/>
      <c r="F29" s="261"/>
      <c r="G29" s="261"/>
      <c r="H29" s="261"/>
      <c r="I29" s="261"/>
      <c r="J29" s="261"/>
      <c r="K29" s="261"/>
      <c r="L29" s="261"/>
      <c r="M29" s="261"/>
      <c r="N29" s="261"/>
      <c r="O29" s="261"/>
      <c r="P29" s="261"/>
      <c r="Q29" s="261"/>
      <c r="R29" s="261"/>
      <c r="S29" s="261"/>
      <c r="T29" s="3"/>
      <c r="U29" s="3"/>
      <c r="V29" s="3"/>
      <c r="W29" s="3"/>
      <c r="X29" s="3"/>
      <c r="Y29" s="3"/>
      <c r="Z29" s="3"/>
      <c r="AA29" s="3"/>
      <c r="AB29" s="3"/>
      <c r="AC29" s="3"/>
      <c r="AD29" s="3"/>
      <c r="AE29" s="3"/>
      <c r="AF29" s="3"/>
      <c r="AG29" s="244"/>
      <c r="AH29" s="4"/>
      <c r="AS29" s="4"/>
    </row>
    <row r="30" spans="1:47" ht="16.149999999999999" customHeight="1">
      <c r="A30" s="3"/>
      <c r="B30" s="266"/>
      <c r="C30" s="262" t="s">
        <v>1524</v>
      </c>
      <c r="D30" s="266"/>
      <c r="E30" s="261"/>
      <c r="F30" s="261"/>
      <c r="G30" s="261"/>
      <c r="H30" s="261"/>
      <c r="I30" s="261"/>
      <c r="J30" s="261"/>
      <c r="K30" s="261"/>
      <c r="L30" s="261"/>
      <c r="M30" s="261"/>
      <c r="N30" s="261"/>
      <c r="O30" s="261"/>
      <c r="P30" s="261"/>
      <c r="Q30" s="261"/>
      <c r="R30" s="261"/>
      <c r="S30" s="261"/>
      <c r="T30" s="3"/>
      <c r="U30" s="3"/>
      <c r="V30" s="3"/>
      <c r="W30" s="3"/>
      <c r="X30" s="3"/>
      <c r="Y30" s="3"/>
      <c r="Z30" s="3"/>
      <c r="AA30" s="3"/>
      <c r="AB30" s="3"/>
      <c r="AC30" s="3"/>
      <c r="AD30" s="3"/>
      <c r="AE30" s="3"/>
      <c r="AF30" s="3"/>
      <c r="AG30" s="244"/>
      <c r="AH30" s="4"/>
      <c r="AS30" s="4"/>
    </row>
    <row r="31" spans="1:47" ht="16.149999999999999" customHeight="1">
      <c r="A31" s="3"/>
      <c r="B31" s="262"/>
      <c r="C31" s="267" t="s">
        <v>1522</v>
      </c>
      <c r="D31" s="262"/>
      <c r="E31" s="259"/>
      <c r="F31" s="259"/>
      <c r="G31" s="259"/>
      <c r="H31" s="259"/>
      <c r="I31" s="259"/>
      <c r="J31" s="259"/>
      <c r="K31" s="259"/>
      <c r="L31" s="259"/>
      <c r="M31" s="259"/>
      <c r="N31" s="259"/>
      <c r="O31" s="259"/>
      <c r="P31" s="259"/>
      <c r="Q31" s="259"/>
      <c r="R31" s="259"/>
      <c r="S31" s="259"/>
      <c r="AD31" s="3"/>
      <c r="AE31" s="3"/>
      <c r="AF31" s="3"/>
      <c r="AG31" s="244"/>
      <c r="AH31" s="4"/>
      <c r="AS31" s="4"/>
    </row>
    <row r="32" spans="1:47" ht="16.149999999999999" customHeight="1">
      <c r="A32" s="3"/>
      <c r="B32" s="262"/>
      <c r="C32" s="267" t="s">
        <v>1530</v>
      </c>
      <c r="D32" s="262"/>
      <c r="E32" s="259"/>
      <c r="F32" s="259"/>
      <c r="G32" s="259"/>
      <c r="H32" s="259"/>
      <c r="I32" s="259"/>
      <c r="J32" s="259"/>
      <c r="K32" s="259"/>
      <c r="L32" s="259"/>
      <c r="M32" s="259"/>
      <c r="N32" s="259"/>
      <c r="O32" s="259"/>
      <c r="P32" s="259"/>
      <c r="Q32" s="259"/>
      <c r="R32" s="259"/>
      <c r="S32" s="259"/>
      <c r="AD32" s="3"/>
      <c r="AE32" s="3"/>
      <c r="AF32" s="3"/>
      <c r="AG32" s="244"/>
      <c r="AH32" s="4"/>
      <c r="AS32" s="4"/>
    </row>
    <row r="33" spans="1:45" ht="16.149999999999999" customHeight="1">
      <c r="A33" s="3"/>
      <c r="B33" s="262"/>
      <c r="C33" s="265" t="s">
        <v>1531</v>
      </c>
      <c r="D33" s="262"/>
      <c r="E33" s="259"/>
      <c r="F33" s="259"/>
      <c r="G33" s="259"/>
      <c r="H33" s="259"/>
      <c r="I33" s="259"/>
      <c r="J33" s="259"/>
      <c r="K33" s="259"/>
      <c r="L33" s="259"/>
      <c r="M33" s="259"/>
      <c r="N33" s="259"/>
      <c r="O33" s="259"/>
      <c r="P33" s="259"/>
      <c r="Q33" s="259"/>
      <c r="R33" s="259"/>
      <c r="S33" s="259"/>
      <c r="AD33" s="3"/>
      <c r="AE33" s="3"/>
      <c r="AF33" s="3"/>
      <c r="AG33" s="244"/>
      <c r="AH33" s="4"/>
      <c r="AS33" s="4"/>
    </row>
    <row r="34" spans="1:45" ht="16.149999999999999" customHeight="1">
      <c r="A34" s="3"/>
      <c r="B34" s="264" t="s">
        <v>1449</v>
      </c>
      <c r="C34" s="265" t="s">
        <v>1525</v>
      </c>
      <c r="D34" s="266"/>
      <c r="E34" s="261"/>
      <c r="F34" s="261"/>
      <c r="G34" s="261"/>
      <c r="H34" s="261"/>
      <c r="I34" s="261"/>
      <c r="J34" s="261"/>
      <c r="K34" s="261"/>
      <c r="L34" s="261"/>
      <c r="M34" s="261"/>
      <c r="N34" s="261"/>
      <c r="O34" s="261"/>
      <c r="P34" s="261"/>
      <c r="Q34" s="261"/>
      <c r="R34" s="261"/>
      <c r="S34" s="261"/>
      <c r="T34" s="3"/>
      <c r="U34" s="3"/>
      <c r="V34" s="3"/>
      <c r="W34" s="3"/>
      <c r="X34" s="3"/>
      <c r="Y34" s="3"/>
      <c r="Z34" s="3"/>
      <c r="AA34" s="3"/>
      <c r="AB34" s="3"/>
      <c r="AC34" s="3"/>
      <c r="AD34" s="3"/>
      <c r="AE34" s="3"/>
      <c r="AF34" s="3"/>
      <c r="AG34" s="244"/>
      <c r="AH34" s="4"/>
      <c r="AS34" s="4"/>
    </row>
    <row r="35" spans="1:45" ht="16.149999999999999" customHeight="1">
      <c r="A35" s="3"/>
      <c r="B35" s="266"/>
      <c r="C35" s="268" t="s">
        <v>1526</v>
      </c>
      <c r="D35" s="266"/>
      <c r="E35" s="261"/>
      <c r="F35" s="261"/>
      <c r="G35" s="261"/>
      <c r="H35" s="261"/>
      <c r="I35" s="261"/>
      <c r="J35" s="261"/>
      <c r="K35" s="261"/>
      <c r="L35" s="261"/>
      <c r="M35" s="261"/>
      <c r="N35" s="261"/>
      <c r="O35" s="261"/>
      <c r="P35" s="261"/>
      <c r="Q35" s="261"/>
      <c r="R35" s="261"/>
      <c r="S35" s="261"/>
      <c r="T35" s="3"/>
      <c r="U35" s="3"/>
      <c r="V35" s="3"/>
      <c r="W35" s="3"/>
      <c r="X35" s="3"/>
      <c r="Y35" s="3"/>
      <c r="Z35" s="3"/>
      <c r="AA35" s="3"/>
      <c r="AB35" s="3"/>
      <c r="AC35" s="3"/>
      <c r="AD35" s="3"/>
      <c r="AE35" s="3"/>
      <c r="AF35" s="3"/>
      <c r="AG35" s="244"/>
      <c r="AH35" s="4"/>
      <c r="AS35" s="4"/>
    </row>
    <row r="36" spans="1:45" ht="16.149999999999999" customHeight="1">
      <c r="A36" s="3"/>
      <c r="B36" s="264" t="s">
        <v>1449</v>
      </c>
      <c r="C36" s="268" t="s">
        <v>1527</v>
      </c>
      <c r="D36" s="266"/>
      <c r="E36" s="261"/>
      <c r="F36" s="261"/>
      <c r="G36" s="261"/>
      <c r="H36" s="261"/>
      <c r="I36" s="261"/>
      <c r="J36" s="261"/>
      <c r="K36" s="261"/>
      <c r="L36" s="261"/>
      <c r="M36" s="261"/>
      <c r="N36" s="261"/>
      <c r="O36" s="261"/>
      <c r="P36" s="261"/>
      <c r="Q36" s="261"/>
      <c r="R36" s="261"/>
      <c r="S36" s="261"/>
      <c r="T36" s="3"/>
      <c r="U36" s="3"/>
      <c r="V36" s="3"/>
      <c r="W36" s="3"/>
      <c r="X36" s="3"/>
      <c r="Y36" s="3"/>
      <c r="Z36" s="3"/>
      <c r="AA36" s="3"/>
      <c r="AB36" s="3"/>
      <c r="AC36" s="3"/>
      <c r="AD36" s="3"/>
      <c r="AE36" s="3"/>
      <c r="AF36" s="3"/>
      <c r="AG36" s="244"/>
      <c r="AH36" s="4"/>
      <c r="AS36" s="4"/>
    </row>
    <row r="37" spans="1:45" ht="16.149999999999999" customHeight="1">
      <c r="A37" s="3"/>
      <c r="B37" s="117"/>
      <c r="C37" s="2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44"/>
      <c r="AH37" s="4"/>
      <c r="AS37" s="4"/>
    </row>
    <row r="38" spans="1:45" ht="16.149999999999999" customHeight="1">
      <c r="A38" s="166" t="s">
        <v>1544</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244"/>
      <c r="AB38" s="244"/>
      <c r="AC38" s="244"/>
      <c r="AD38" s="244"/>
      <c r="AE38" s="244"/>
      <c r="AF38" s="48"/>
    </row>
    <row r="39" spans="1:45" ht="16.149999999999999" customHeight="1">
      <c r="A39" s="2"/>
      <c r="B39" s="264" t="s">
        <v>1449</v>
      </c>
      <c r="C39" s="265" t="s">
        <v>1560</v>
      </c>
      <c r="D39" s="261"/>
      <c r="E39" s="261"/>
      <c r="F39" s="3"/>
      <c r="G39" s="3"/>
      <c r="H39" s="3"/>
      <c r="I39" s="3"/>
      <c r="J39" s="3"/>
      <c r="K39" s="3"/>
      <c r="L39" s="3"/>
      <c r="M39" s="3"/>
      <c r="N39" s="3"/>
      <c r="O39" s="3"/>
      <c r="P39" s="3"/>
      <c r="Q39" s="3"/>
      <c r="R39" s="3"/>
      <c r="S39" s="3"/>
      <c r="T39" s="3"/>
      <c r="U39" s="3"/>
      <c r="V39" s="3"/>
      <c r="W39" s="3"/>
      <c r="X39" s="3"/>
      <c r="Y39" s="3"/>
      <c r="Z39" s="3"/>
      <c r="AA39" s="103"/>
      <c r="AB39" s="103"/>
      <c r="AC39" s="103"/>
      <c r="AD39" s="103"/>
      <c r="AE39" s="103"/>
      <c r="AF39" s="103"/>
      <c r="AG39" s="103"/>
      <c r="AH39" s="103"/>
      <c r="AI39" s="191"/>
      <c r="AS39" s="4"/>
    </row>
    <row r="40" spans="1:45" ht="16.149999999999999" customHeight="1">
      <c r="A40" s="2"/>
      <c r="B40" s="264"/>
      <c r="C40" s="265" t="s">
        <v>1561</v>
      </c>
      <c r="D40" s="261"/>
      <c r="E40" s="261"/>
      <c r="F40" s="3"/>
      <c r="G40" s="3"/>
      <c r="H40" s="3"/>
      <c r="I40" s="3"/>
      <c r="J40" s="3"/>
      <c r="K40" s="3"/>
      <c r="L40" s="3"/>
      <c r="M40" s="3"/>
      <c r="N40" s="3"/>
      <c r="O40" s="3"/>
      <c r="P40" s="3"/>
      <c r="Q40" s="3"/>
      <c r="R40" s="3"/>
      <c r="S40" s="3"/>
      <c r="T40" s="3"/>
      <c r="U40" s="3"/>
      <c r="V40" s="3"/>
      <c r="W40" s="3"/>
      <c r="X40" s="3"/>
      <c r="Y40" s="3"/>
      <c r="Z40" s="3"/>
      <c r="AA40" s="103"/>
      <c r="AB40" s="103"/>
      <c r="AC40" s="103"/>
      <c r="AD40" s="103"/>
      <c r="AE40" s="103"/>
      <c r="AF40" s="103"/>
      <c r="AG40" s="103"/>
      <c r="AH40" s="103"/>
      <c r="AI40" s="191"/>
      <c r="AS40" s="4"/>
    </row>
    <row r="41" spans="1:45" ht="16.149999999999999" customHeight="1">
      <c r="A41" s="2"/>
      <c r="B41" s="261"/>
      <c r="C41" s="265" t="s">
        <v>1562</v>
      </c>
      <c r="D41" s="261"/>
      <c r="E41" s="261"/>
      <c r="F41" s="3"/>
      <c r="G41" s="3"/>
      <c r="H41" s="3"/>
      <c r="I41" s="3"/>
      <c r="J41" s="3"/>
      <c r="K41" s="3"/>
      <c r="L41" s="3"/>
      <c r="M41" s="3"/>
      <c r="N41" s="3"/>
      <c r="O41" s="3"/>
      <c r="P41" s="3"/>
      <c r="Q41" s="3"/>
      <c r="R41" s="3"/>
      <c r="S41" s="3"/>
      <c r="T41" s="3"/>
      <c r="U41" s="3"/>
      <c r="V41" s="3"/>
      <c r="W41" s="3"/>
      <c r="X41" s="3"/>
      <c r="Y41" s="3"/>
      <c r="Z41" s="3"/>
      <c r="AA41" s="103"/>
      <c r="AB41" s="103"/>
      <c r="AC41" s="103"/>
      <c r="AD41" s="103"/>
      <c r="AE41" s="103"/>
      <c r="AF41" s="103"/>
      <c r="AG41" s="103"/>
      <c r="AH41" s="103"/>
      <c r="AI41" s="191"/>
      <c r="AS41" s="4"/>
    </row>
    <row r="42" spans="1:45" ht="16.149999999999999" customHeight="1">
      <c r="A42" s="2"/>
      <c r="B42" s="3"/>
      <c r="C42" s="265" t="s">
        <v>1563</v>
      </c>
      <c r="D42" s="3"/>
      <c r="E42" s="3"/>
      <c r="F42" s="3"/>
      <c r="G42" s="3"/>
      <c r="H42" s="3"/>
      <c r="I42" s="3"/>
      <c r="J42" s="3"/>
      <c r="K42" s="3"/>
      <c r="L42" s="3"/>
      <c r="M42" s="3"/>
      <c r="N42" s="3"/>
      <c r="O42" s="3"/>
      <c r="P42" s="3"/>
      <c r="Q42" s="3"/>
      <c r="R42" s="3"/>
      <c r="S42" s="3"/>
      <c r="T42" s="3"/>
      <c r="U42" s="3"/>
      <c r="V42" s="3"/>
      <c r="W42" s="3"/>
      <c r="X42" s="3"/>
      <c r="Y42" s="3"/>
      <c r="Z42" s="3"/>
      <c r="AA42" s="103"/>
      <c r="AB42" s="103"/>
      <c r="AC42" s="103"/>
      <c r="AD42" s="103"/>
      <c r="AE42" s="103"/>
      <c r="AF42" s="103"/>
      <c r="AG42" s="103"/>
      <c r="AH42" s="103"/>
      <c r="AI42" s="191"/>
      <c r="AS42" s="4"/>
    </row>
    <row r="43" spans="1:45" ht="16.149999999999999" customHeight="1">
      <c r="A43" s="2"/>
      <c r="B43" s="264" t="s">
        <v>1449</v>
      </c>
      <c r="C43" s="265" t="s">
        <v>1554</v>
      </c>
      <c r="D43" s="3"/>
      <c r="E43" s="3"/>
      <c r="F43" s="3"/>
      <c r="G43" s="3"/>
      <c r="H43" s="3"/>
      <c r="I43" s="3"/>
      <c r="J43" s="3"/>
      <c r="K43" s="3"/>
      <c r="L43" s="3"/>
      <c r="M43" s="3"/>
      <c r="N43" s="3"/>
      <c r="O43" s="3"/>
      <c r="P43" s="3"/>
      <c r="Q43" s="3"/>
      <c r="R43" s="3"/>
      <c r="S43" s="3"/>
      <c r="T43" s="3"/>
      <c r="U43" s="3"/>
      <c r="V43" s="3"/>
      <c r="W43" s="3"/>
      <c r="X43" s="3"/>
      <c r="Y43" s="3"/>
      <c r="Z43" s="3"/>
      <c r="AA43" s="103"/>
      <c r="AB43" s="103"/>
      <c r="AC43" s="103"/>
      <c r="AD43" s="103"/>
      <c r="AE43" s="103"/>
      <c r="AF43" s="103"/>
      <c r="AG43" s="103"/>
      <c r="AH43" s="103"/>
      <c r="AI43" s="191"/>
      <c r="AS43" s="4"/>
    </row>
    <row r="44" spans="1:45" ht="16.149999999999999" customHeight="1">
      <c r="A44" s="2"/>
      <c r="B44" s="3"/>
      <c r="C44" s="265" t="s">
        <v>1553</v>
      </c>
      <c r="D44" s="3"/>
      <c r="E44" s="3"/>
      <c r="F44" s="3"/>
      <c r="G44" s="3"/>
      <c r="H44" s="3"/>
      <c r="I44" s="3"/>
      <c r="J44" s="3"/>
      <c r="K44" s="3"/>
      <c r="L44" s="3"/>
      <c r="M44" s="3"/>
      <c r="N44" s="3"/>
      <c r="O44" s="3"/>
      <c r="P44" s="3"/>
      <c r="Q44" s="3"/>
      <c r="R44" s="3"/>
      <c r="S44" s="3"/>
      <c r="T44" s="3"/>
      <c r="U44" s="3"/>
      <c r="V44" s="3"/>
      <c r="W44" s="3"/>
      <c r="X44" s="3"/>
      <c r="Y44" s="3"/>
      <c r="Z44" s="3"/>
      <c r="AA44" s="103"/>
      <c r="AB44" s="103"/>
      <c r="AC44" s="103"/>
      <c r="AD44" s="103"/>
      <c r="AE44" s="103"/>
      <c r="AF44" s="103"/>
      <c r="AG44" s="103"/>
      <c r="AH44" s="103"/>
      <c r="AI44" s="191"/>
      <c r="AS44" s="4"/>
    </row>
    <row r="45" spans="1:45" ht="16.149999999999999" customHeight="1">
      <c r="A45" s="2"/>
      <c r="B45" s="3"/>
      <c r="C45" s="265" t="s">
        <v>1552</v>
      </c>
      <c r="D45" s="3"/>
      <c r="E45" s="3"/>
      <c r="F45" s="3"/>
      <c r="G45" s="3"/>
      <c r="H45" s="3"/>
      <c r="I45" s="3"/>
      <c r="J45" s="3"/>
      <c r="K45" s="3"/>
      <c r="L45" s="3"/>
      <c r="M45" s="3"/>
      <c r="N45" s="3"/>
      <c r="O45" s="3"/>
      <c r="P45" s="3"/>
      <c r="Q45" s="3"/>
      <c r="R45" s="3"/>
      <c r="S45" s="3"/>
      <c r="T45" s="3"/>
      <c r="U45" s="3"/>
      <c r="V45" s="3"/>
      <c r="W45" s="3"/>
      <c r="X45" s="3"/>
      <c r="Y45" s="3"/>
      <c r="Z45" s="3"/>
      <c r="AA45" s="103"/>
      <c r="AB45" s="103"/>
      <c r="AC45" s="103"/>
      <c r="AD45" s="103"/>
      <c r="AE45" s="103"/>
      <c r="AF45" s="103"/>
      <c r="AG45" s="103"/>
      <c r="AH45" s="103"/>
      <c r="AI45" s="191"/>
      <c r="AS45" s="4"/>
    </row>
    <row r="46" spans="1:45" ht="16.149999999999999" customHeight="1" thickBot="1">
      <c r="A46" s="2" t="s">
        <v>1546</v>
      </c>
      <c r="B46" s="48"/>
      <c r="D46" s="48"/>
      <c r="E46" s="48"/>
      <c r="F46" s="48"/>
      <c r="G46" s="48"/>
      <c r="H46" s="48"/>
      <c r="I46" s="48"/>
      <c r="J46" s="48"/>
      <c r="K46" s="48"/>
      <c r="L46" s="48"/>
      <c r="M46" s="48"/>
      <c r="N46" s="48"/>
      <c r="O46" s="48"/>
      <c r="P46" s="48"/>
      <c r="Q46" s="48"/>
      <c r="R46" s="48"/>
      <c r="S46" s="48"/>
      <c r="T46" s="48"/>
      <c r="U46" s="48"/>
      <c r="V46" s="48"/>
      <c r="W46" s="48"/>
      <c r="X46" s="48"/>
      <c r="Y46" s="48"/>
      <c r="Z46" s="48"/>
      <c r="AA46" s="103"/>
      <c r="AB46" s="103"/>
      <c r="AC46" s="103"/>
      <c r="AD46" s="103"/>
      <c r="AE46" s="103"/>
      <c r="AF46" s="103"/>
      <c r="AG46" s="103"/>
      <c r="AH46" s="191"/>
      <c r="AI46" s="191"/>
    </row>
    <row r="47" spans="1:45" ht="16.149999999999999" customHeight="1">
      <c r="A47" s="116" t="s">
        <v>1545</v>
      </c>
      <c r="B47" s="55"/>
      <c r="C47" s="35"/>
      <c r="D47" s="35"/>
      <c r="E47" s="35"/>
      <c r="F47" s="35"/>
      <c r="G47" s="35"/>
      <c r="H47" s="35"/>
      <c r="I47" s="35"/>
      <c r="J47" s="35"/>
      <c r="K47" s="35"/>
      <c r="L47" s="35"/>
      <c r="M47" s="35"/>
      <c r="N47" s="35"/>
      <c r="O47" s="35"/>
      <c r="P47" s="35"/>
      <c r="Q47" s="35"/>
      <c r="R47" s="35"/>
      <c r="S47" s="35"/>
      <c r="T47" s="35"/>
      <c r="U47" s="35"/>
      <c r="V47" s="35"/>
      <c r="W47" s="35"/>
      <c r="X47" s="35"/>
      <c r="Y47" s="35"/>
      <c r="Z47" s="35"/>
      <c r="AA47" s="72"/>
      <c r="AB47" s="604">
        <v>7</v>
      </c>
      <c r="AC47" s="604"/>
      <c r="AD47" s="604"/>
      <c r="AE47" s="604"/>
      <c r="AF47" s="604"/>
      <c r="AG47" s="74" t="s">
        <v>154</v>
      </c>
      <c r="AH47" s="181"/>
      <c r="AI47" s="181"/>
    </row>
    <row r="48" spans="1:45" ht="16.149999999999999" hidden="1" customHeight="1" outlineLevel="1">
      <c r="A48" s="1" t="s">
        <v>155</v>
      </c>
      <c r="B48" s="70"/>
      <c r="C48" s="15"/>
      <c r="D48" s="15"/>
      <c r="E48" s="15"/>
      <c r="F48" s="15"/>
      <c r="G48" s="15"/>
      <c r="H48" s="15"/>
      <c r="I48" s="15"/>
      <c r="J48" s="15"/>
      <c r="K48" s="15"/>
      <c r="L48" s="15"/>
      <c r="M48" s="15"/>
      <c r="N48" s="15"/>
      <c r="O48" s="15"/>
      <c r="P48" s="15"/>
      <c r="Q48" s="15"/>
      <c r="R48" s="15"/>
      <c r="S48" s="15"/>
      <c r="T48" s="15"/>
      <c r="U48" s="15"/>
      <c r="V48" s="15"/>
      <c r="W48" s="15"/>
      <c r="X48" s="15"/>
      <c r="Y48" s="15"/>
      <c r="Z48" s="15"/>
      <c r="AA48" s="71"/>
      <c r="AB48" s="598"/>
      <c r="AC48" s="598"/>
      <c r="AD48" s="598"/>
      <c r="AE48" s="598"/>
      <c r="AF48" s="598"/>
      <c r="AG48" s="127" t="s">
        <v>132</v>
      </c>
    </row>
    <row r="49" spans="1:70" ht="16.149999999999999" hidden="1" customHeight="1" outlineLevel="1">
      <c r="A49" s="1" t="s">
        <v>156</v>
      </c>
      <c r="B49" s="3"/>
      <c r="C49" s="3"/>
      <c r="D49" s="3"/>
      <c r="E49" s="3"/>
      <c r="F49" s="3"/>
      <c r="G49" s="3"/>
      <c r="H49" s="3"/>
      <c r="I49" s="3"/>
      <c r="J49" s="3"/>
      <c r="K49" s="3"/>
      <c r="L49" s="3"/>
      <c r="M49" s="3"/>
      <c r="N49" s="3"/>
      <c r="O49" s="3"/>
      <c r="P49" s="3"/>
      <c r="Q49" s="3"/>
      <c r="R49" s="3"/>
      <c r="S49" s="3"/>
      <c r="T49" s="3"/>
      <c r="U49" s="3"/>
      <c r="V49" s="3"/>
      <c r="W49" s="3"/>
      <c r="X49" s="3"/>
      <c r="Y49" s="3"/>
      <c r="Z49" s="3"/>
      <c r="AA49" s="3"/>
      <c r="AB49" s="605"/>
      <c r="AC49" s="605"/>
      <c r="AD49" s="605"/>
      <c r="AE49" s="605"/>
      <c r="AF49" s="605"/>
      <c r="AG49" s="246" t="s">
        <v>132</v>
      </c>
    </row>
    <row r="50" spans="1:70" ht="16.149999999999999" customHeight="1" collapsed="1">
      <c r="A50" s="1" t="s">
        <v>1549</v>
      </c>
      <c r="B50" s="6"/>
      <c r="C50" s="6"/>
      <c r="D50" s="6"/>
      <c r="E50" s="6"/>
      <c r="F50" s="6"/>
      <c r="G50" s="6"/>
      <c r="H50" s="6"/>
      <c r="I50" s="6"/>
      <c r="J50" s="6"/>
      <c r="K50" s="6"/>
      <c r="L50" s="6"/>
      <c r="M50" s="6"/>
      <c r="N50" s="6"/>
      <c r="O50" s="6"/>
      <c r="P50" s="6"/>
      <c r="Q50" s="6"/>
      <c r="R50" s="6"/>
      <c r="S50" s="6"/>
      <c r="T50" s="6"/>
      <c r="U50" s="6"/>
      <c r="V50" s="6"/>
      <c r="W50" s="6"/>
      <c r="X50" s="6"/>
      <c r="Y50" s="6"/>
      <c r="Z50" s="6"/>
      <c r="AA50" s="598">
        <v>6000</v>
      </c>
      <c r="AB50" s="598"/>
      <c r="AC50" s="269" t="s">
        <v>132</v>
      </c>
      <c r="AD50" s="270" t="s">
        <v>1534</v>
      </c>
      <c r="AE50" s="606"/>
      <c r="AF50" s="606"/>
      <c r="AG50" s="246" t="s">
        <v>162</v>
      </c>
    </row>
    <row r="51" spans="1:70" ht="16.149999999999999" hidden="1" customHeight="1" outlineLevel="1">
      <c r="A51" s="17"/>
      <c r="B51" s="40" t="s">
        <v>158</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598"/>
      <c r="AC51" s="598"/>
      <c r="AD51" s="598"/>
      <c r="AE51" s="598"/>
      <c r="AF51" s="598"/>
      <c r="AG51" s="130" t="s">
        <v>132</v>
      </c>
    </row>
    <row r="52" spans="1:70" s="177" customFormat="1" ht="16.149999999999999" hidden="1" customHeight="1" outlineLevel="1" thickBot="1">
      <c r="A52" s="41"/>
      <c r="B52" s="105" t="s">
        <v>159</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603"/>
      <c r="AC52" s="603"/>
      <c r="AD52" s="603"/>
      <c r="AE52" s="603"/>
      <c r="AF52" s="603"/>
      <c r="AG52" s="130" t="s">
        <v>160</v>
      </c>
      <c r="AT52" s="4"/>
      <c r="AU52" s="4"/>
      <c r="AV52" s="4"/>
      <c r="AW52" s="4"/>
      <c r="AX52" s="4"/>
      <c r="AY52" s="4"/>
      <c r="AZ52" s="4"/>
      <c r="BA52" s="4"/>
      <c r="BB52" s="4"/>
      <c r="BC52" s="4"/>
      <c r="BD52" s="4"/>
      <c r="BE52" s="4"/>
      <c r="BF52" s="4"/>
      <c r="BG52" s="4"/>
      <c r="BH52" s="4"/>
      <c r="BI52" s="4"/>
      <c r="BJ52" s="4"/>
      <c r="BK52" s="4"/>
      <c r="BL52" s="4"/>
      <c r="BM52" s="4"/>
      <c r="BN52" s="4"/>
      <c r="BO52" s="4"/>
      <c r="BP52" s="4"/>
      <c r="BQ52" s="4"/>
      <c r="BR52" s="4"/>
    </row>
    <row r="53" spans="1:70" s="177" customFormat="1" ht="16.149999999999999" hidden="1" customHeight="1" outlineLevel="1" thickTop="1" thickBot="1">
      <c r="A53" s="85"/>
      <c r="B53" s="106" t="s">
        <v>161</v>
      </c>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607">
        <f>IFERROR(AB52/AB48*100,0)</f>
        <v>0</v>
      </c>
      <c r="AC53" s="607"/>
      <c r="AD53" s="607"/>
      <c r="AE53" s="607"/>
      <c r="AF53" s="607"/>
      <c r="AG53" s="164" t="s">
        <v>162</v>
      </c>
      <c r="AT53" s="4"/>
      <c r="AU53" s="4"/>
      <c r="AV53" s="4"/>
      <c r="AW53" s="4"/>
      <c r="AX53" s="4"/>
      <c r="AY53" s="4"/>
      <c r="AZ53" s="4"/>
      <c r="BA53" s="4"/>
      <c r="BB53" s="4"/>
      <c r="BC53" s="4"/>
      <c r="BD53" s="4"/>
      <c r="BE53" s="4"/>
      <c r="BF53" s="4"/>
      <c r="BG53" s="4"/>
      <c r="BH53" s="4"/>
      <c r="BI53" s="4"/>
      <c r="BJ53" s="4"/>
      <c r="BK53" s="4"/>
      <c r="BL53" s="4"/>
      <c r="BM53" s="4"/>
      <c r="BN53" s="4"/>
      <c r="BO53" s="4"/>
      <c r="BP53" s="4"/>
      <c r="BQ53" s="4"/>
      <c r="BR53" s="4"/>
    </row>
    <row r="54" spans="1:70" s="177" customFormat="1" ht="16.149999999999999" customHeight="1" collapsed="1">
      <c r="A54" s="4"/>
      <c r="B54" s="4"/>
      <c r="C54" s="4"/>
      <c r="D54" s="4"/>
      <c r="E54" s="4"/>
      <c r="F54" s="3"/>
      <c r="G54" s="3"/>
      <c r="H54" s="3"/>
      <c r="I54" s="3"/>
      <c r="J54" s="3"/>
      <c r="K54" s="3"/>
      <c r="L54" s="3"/>
      <c r="M54" s="3"/>
      <c r="N54" s="3"/>
      <c r="O54" s="3"/>
      <c r="P54" s="3"/>
      <c r="Q54" s="3"/>
      <c r="R54" s="3"/>
      <c r="S54" s="3"/>
      <c r="T54" s="3"/>
      <c r="U54" s="3"/>
      <c r="V54" s="3"/>
      <c r="W54" s="3"/>
      <c r="X54" s="3"/>
      <c r="Y54" s="3"/>
      <c r="Z54" s="3"/>
      <c r="AA54" s="3"/>
      <c r="AB54" s="4"/>
      <c r="AC54" s="4"/>
      <c r="AD54" s="4"/>
      <c r="AE54" s="4"/>
      <c r="AF54" s="4"/>
      <c r="AG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row>
    <row r="55" spans="1:70" s="177" customFormat="1" ht="16.149999999999999" hidden="1" customHeight="1" outlineLevel="1" thickBot="1">
      <c r="A55" s="2" t="s">
        <v>242</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243"/>
      <c r="AB55" s="243"/>
      <c r="AC55" s="243"/>
      <c r="AD55" s="243"/>
      <c r="AE55" s="243"/>
      <c r="AF55" s="243"/>
      <c r="AG55" s="243"/>
      <c r="AH55" s="191"/>
      <c r="AI55" s="191"/>
      <c r="AT55" s="4"/>
      <c r="AU55" s="4"/>
      <c r="AV55" s="4"/>
      <c r="AW55" s="4"/>
      <c r="AX55" s="4"/>
      <c r="AY55" s="4"/>
      <c r="AZ55" s="4"/>
      <c r="BA55" s="4"/>
      <c r="BB55" s="4"/>
      <c r="BC55" s="4"/>
      <c r="BD55" s="4"/>
      <c r="BE55" s="4"/>
      <c r="BF55" s="4"/>
      <c r="BG55" s="4"/>
      <c r="BH55" s="4"/>
      <c r="BI55" s="4"/>
      <c r="BJ55" s="4"/>
      <c r="BK55" s="4"/>
      <c r="BL55" s="4"/>
      <c r="BM55" s="4"/>
      <c r="BN55" s="4"/>
      <c r="BO55" s="4"/>
      <c r="BP55" s="4"/>
      <c r="BQ55" s="4"/>
      <c r="BR55" s="4"/>
    </row>
    <row r="56" spans="1:70" s="177" customFormat="1" ht="16.149999999999999" hidden="1" customHeight="1" outlineLevel="1">
      <c r="A56" s="116" t="s">
        <v>164</v>
      </c>
      <c r="B56" s="55"/>
      <c r="C56" s="35"/>
      <c r="D56" s="35"/>
      <c r="E56" s="35"/>
      <c r="F56" s="35"/>
      <c r="G56" s="35"/>
      <c r="H56" s="35"/>
      <c r="I56" s="35"/>
      <c r="J56" s="35"/>
      <c r="K56" s="35"/>
      <c r="L56" s="35"/>
      <c r="M56" s="35"/>
      <c r="N56" s="35"/>
      <c r="O56" s="35"/>
      <c r="P56" s="35"/>
      <c r="Q56" s="35"/>
      <c r="R56" s="35"/>
      <c r="S56" s="35"/>
      <c r="T56" s="35"/>
      <c r="U56" s="35"/>
      <c r="V56" s="35"/>
      <c r="W56" s="35"/>
      <c r="X56" s="35"/>
      <c r="Y56" s="35"/>
      <c r="Z56" s="35"/>
      <c r="AA56" s="72"/>
      <c r="AB56" s="604"/>
      <c r="AC56" s="604"/>
      <c r="AD56" s="604"/>
      <c r="AE56" s="604"/>
      <c r="AF56" s="604"/>
      <c r="AG56" s="74" t="s">
        <v>154</v>
      </c>
      <c r="AH56" s="181"/>
      <c r="AI56" s="181"/>
      <c r="AT56" s="4"/>
      <c r="AU56" s="4"/>
      <c r="AV56" s="4"/>
      <c r="AW56" s="4"/>
      <c r="AX56" s="4"/>
      <c r="AY56" s="4"/>
      <c r="AZ56" s="4"/>
      <c r="BA56" s="4"/>
      <c r="BB56" s="4"/>
      <c r="BC56" s="4"/>
      <c r="BD56" s="4"/>
      <c r="BE56" s="4"/>
      <c r="BF56" s="4"/>
      <c r="BG56" s="4"/>
      <c r="BH56" s="4"/>
      <c r="BI56" s="4"/>
      <c r="BJ56" s="4"/>
      <c r="BK56" s="4"/>
      <c r="BL56" s="4"/>
      <c r="BM56" s="4"/>
      <c r="BN56" s="4"/>
      <c r="BO56" s="4"/>
      <c r="BP56" s="4"/>
      <c r="BQ56" s="4"/>
      <c r="BR56" s="4"/>
    </row>
    <row r="57" spans="1:70" s="177" customFormat="1" ht="16.149999999999999" hidden="1" customHeight="1" outlineLevel="1">
      <c r="A57" s="1" t="s">
        <v>165</v>
      </c>
      <c r="B57" s="70"/>
      <c r="C57" s="15"/>
      <c r="D57" s="15"/>
      <c r="E57" s="15"/>
      <c r="F57" s="15"/>
      <c r="G57" s="15"/>
      <c r="H57" s="15"/>
      <c r="I57" s="15"/>
      <c r="J57" s="15"/>
      <c r="K57" s="15"/>
      <c r="L57" s="15"/>
      <c r="M57" s="15"/>
      <c r="N57" s="15"/>
      <c r="O57" s="15"/>
      <c r="P57" s="15"/>
      <c r="Q57" s="15"/>
      <c r="R57" s="15"/>
      <c r="S57" s="15"/>
      <c r="T57" s="15"/>
      <c r="U57" s="15"/>
      <c r="V57" s="15"/>
      <c r="W57" s="15"/>
      <c r="X57" s="15"/>
      <c r="Y57" s="15"/>
      <c r="Z57" s="15"/>
      <c r="AA57" s="71"/>
      <c r="AB57" s="598"/>
      <c r="AC57" s="598"/>
      <c r="AD57" s="598"/>
      <c r="AE57" s="598"/>
      <c r="AF57" s="598"/>
      <c r="AG57" s="127" t="s">
        <v>132</v>
      </c>
      <c r="AT57" s="4"/>
      <c r="AU57" s="4"/>
      <c r="AV57" s="4"/>
      <c r="AW57" s="4"/>
      <c r="AX57" s="4"/>
      <c r="AY57" s="4"/>
      <c r="AZ57" s="4"/>
      <c r="BA57" s="4"/>
      <c r="BB57" s="4"/>
      <c r="BC57" s="4"/>
      <c r="BD57" s="4"/>
      <c r="BE57" s="4"/>
      <c r="BF57" s="4"/>
      <c r="BG57" s="4"/>
      <c r="BH57" s="4"/>
      <c r="BI57" s="4"/>
      <c r="BJ57" s="4"/>
      <c r="BK57" s="4"/>
      <c r="BL57" s="4"/>
      <c r="BM57" s="4"/>
      <c r="BN57" s="4"/>
      <c r="BO57" s="4"/>
      <c r="BP57" s="4"/>
      <c r="BQ57" s="4"/>
      <c r="BR57" s="4"/>
    </row>
    <row r="58" spans="1:70" s="177" customFormat="1" ht="16.149999999999999" hidden="1" customHeight="1" outlineLevel="1">
      <c r="A58" s="1" t="s">
        <v>166</v>
      </c>
      <c r="B58" s="3"/>
      <c r="C58" s="3"/>
      <c r="D58" s="3"/>
      <c r="E58" s="3"/>
      <c r="F58" s="3"/>
      <c r="G58" s="3"/>
      <c r="H58" s="3"/>
      <c r="I58" s="3"/>
      <c r="J58" s="3"/>
      <c r="K58" s="3"/>
      <c r="L58" s="3"/>
      <c r="M58" s="3"/>
      <c r="N58" s="3"/>
      <c r="O58" s="3"/>
      <c r="P58" s="3"/>
      <c r="Q58" s="3"/>
      <c r="R58" s="3"/>
      <c r="S58" s="3"/>
      <c r="T58" s="3"/>
      <c r="U58" s="3"/>
      <c r="V58" s="3"/>
      <c r="W58" s="3"/>
      <c r="X58" s="3"/>
      <c r="Y58" s="3"/>
      <c r="Z58" s="3"/>
      <c r="AA58" s="3"/>
      <c r="AB58" s="605"/>
      <c r="AC58" s="605"/>
      <c r="AD58" s="605"/>
      <c r="AE58" s="605"/>
      <c r="AF58" s="605"/>
      <c r="AG58" s="246" t="s">
        <v>132</v>
      </c>
      <c r="AT58" s="4"/>
      <c r="AU58" s="4"/>
      <c r="AV58" s="4"/>
      <c r="AW58" s="4"/>
      <c r="AX58" s="4"/>
      <c r="AY58" s="4"/>
      <c r="AZ58" s="4"/>
      <c r="BA58" s="4"/>
      <c r="BB58" s="4"/>
      <c r="BC58" s="4"/>
      <c r="BD58" s="4"/>
      <c r="BE58" s="4"/>
      <c r="BF58" s="4"/>
      <c r="BG58" s="4"/>
      <c r="BH58" s="4"/>
      <c r="BI58" s="4"/>
      <c r="BJ58" s="4"/>
      <c r="BK58" s="4"/>
      <c r="BL58" s="4"/>
      <c r="BM58" s="4"/>
      <c r="BN58" s="4"/>
      <c r="BO58" s="4"/>
      <c r="BP58" s="4"/>
      <c r="BQ58" s="4"/>
      <c r="BR58" s="4"/>
    </row>
    <row r="59" spans="1:70" s="177" customFormat="1" ht="16.149999999999999" hidden="1" customHeight="1" outlineLevel="1">
      <c r="A59" s="23" t="s">
        <v>167</v>
      </c>
      <c r="B59" s="6"/>
      <c r="C59" s="6"/>
      <c r="D59" s="6"/>
      <c r="E59" s="6"/>
      <c r="F59" s="6"/>
      <c r="G59" s="6"/>
      <c r="H59" s="6"/>
      <c r="I59" s="6"/>
      <c r="J59" s="6"/>
      <c r="K59" s="6"/>
      <c r="L59" s="6"/>
      <c r="M59" s="6"/>
      <c r="N59" s="6"/>
      <c r="O59" s="6"/>
      <c r="P59" s="6"/>
      <c r="Q59" s="6"/>
      <c r="R59" s="6"/>
      <c r="S59" s="6"/>
      <c r="T59" s="6"/>
      <c r="U59" s="6"/>
      <c r="V59" s="6"/>
      <c r="W59" s="6"/>
      <c r="X59" s="6"/>
      <c r="Y59" s="6"/>
      <c r="Z59" s="6"/>
      <c r="AA59" s="6"/>
      <c r="AB59" s="608">
        <f>AB58-AB57</f>
        <v>0</v>
      </c>
      <c r="AC59" s="608"/>
      <c r="AD59" s="608"/>
      <c r="AE59" s="608"/>
      <c r="AF59" s="608"/>
      <c r="AG59" s="246" t="s">
        <v>132</v>
      </c>
      <c r="AT59" s="4"/>
      <c r="AU59" s="4"/>
      <c r="AV59" s="4"/>
      <c r="AW59" s="4"/>
      <c r="AX59" s="4"/>
      <c r="AY59" s="4"/>
      <c r="AZ59" s="4"/>
      <c r="BA59" s="4"/>
      <c r="BB59" s="4"/>
      <c r="BC59" s="4"/>
      <c r="BD59" s="4"/>
      <c r="BE59" s="4"/>
      <c r="BF59" s="4"/>
      <c r="BG59" s="4"/>
      <c r="BH59" s="4"/>
      <c r="BI59" s="4"/>
      <c r="BJ59" s="4"/>
      <c r="BK59" s="4"/>
      <c r="BL59" s="4"/>
      <c r="BM59" s="4"/>
      <c r="BN59" s="4"/>
      <c r="BO59" s="4"/>
      <c r="BP59" s="4"/>
      <c r="BQ59" s="4"/>
      <c r="BR59" s="4"/>
    </row>
    <row r="60" spans="1:70" s="177" customFormat="1" ht="16.149999999999999" hidden="1" customHeight="1" outlineLevel="1">
      <c r="A60" s="17"/>
      <c r="B60" s="40" t="s">
        <v>168</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598"/>
      <c r="AC60" s="598"/>
      <c r="AD60" s="598"/>
      <c r="AE60" s="598"/>
      <c r="AF60" s="598"/>
      <c r="AG60" s="130" t="s">
        <v>132</v>
      </c>
      <c r="AT60" s="4"/>
      <c r="AU60" s="4"/>
      <c r="AV60" s="4"/>
      <c r="AW60" s="4"/>
      <c r="AX60" s="4"/>
      <c r="AY60" s="4"/>
      <c r="AZ60" s="4"/>
      <c r="BA60" s="4"/>
      <c r="BB60" s="4"/>
      <c r="BC60" s="4"/>
      <c r="BD60" s="4"/>
      <c r="BE60" s="4"/>
      <c r="BF60" s="4"/>
      <c r="BG60" s="4"/>
      <c r="BH60" s="4"/>
      <c r="BI60" s="4"/>
      <c r="BJ60" s="4"/>
      <c r="BK60" s="4"/>
      <c r="BL60" s="4"/>
      <c r="BM60" s="4"/>
      <c r="BN60" s="4"/>
      <c r="BO60" s="4"/>
      <c r="BP60" s="4"/>
      <c r="BQ60" s="4"/>
      <c r="BR60" s="4"/>
    </row>
    <row r="61" spans="1:70" s="177" customFormat="1" ht="16.149999999999999" hidden="1" customHeight="1" outlineLevel="1" thickBot="1">
      <c r="A61" s="41"/>
      <c r="B61" s="105" t="s">
        <v>169</v>
      </c>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603"/>
      <c r="AC61" s="603"/>
      <c r="AD61" s="603"/>
      <c r="AE61" s="603"/>
      <c r="AF61" s="603"/>
      <c r="AG61" s="130" t="s">
        <v>160</v>
      </c>
      <c r="AT61" s="4"/>
      <c r="AU61" s="4"/>
      <c r="AV61" s="4"/>
      <c r="AW61" s="4"/>
      <c r="AX61" s="4"/>
      <c r="AY61" s="4"/>
      <c r="AZ61" s="4"/>
      <c r="BA61" s="4"/>
      <c r="BB61" s="4"/>
      <c r="BC61" s="4"/>
      <c r="BD61" s="4"/>
      <c r="BE61" s="4"/>
      <c r="BF61" s="4"/>
      <c r="BG61" s="4"/>
      <c r="BH61" s="4"/>
      <c r="BI61" s="4"/>
      <c r="BJ61" s="4"/>
      <c r="BK61" s="4"/>
      <c r="BL61" s="4"/>
      <c r="BM61" s="4"/>
      <c r="BN61" s="4"/>
      <c r="BO61" s="4"/>
      <c r="BP61" s="4"/>
      <c r="BQ61" s="4"/>
      <c r="BR61" s="4"/>
    </row>
    <row r="62" spans="1:70" s="177" customFormat="1" ht="16.350000000000001" hidden="1" customHeight="1" outlineLevel="1" thickTop="1" thickBot="1">
      <c r="A62" s="85"/>
      <c r="B62" s="106" t="s">
        <v>170</v>
      </c>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607">
        <f>IFERROR(AB61/AB57*100,0)</f>
        <v>0</v>
      </c>
      <c r="AC62" s="607"/>
      <c r="AD62" s="607"/>
      <c r="AE62" s="607"/>
      <c r="AF62" s="607"/>
      <c r="AG62" s="164" t="s">
        <v>162</v>
      </c>
      <c r="AT62" s="4"/>
      <c r="AU62" s="4"/>
      <c r="AV62" s="4"/>
      <c r="AW62" s="4"/>
      <c r="AX62" s="4"/>
      <c r="AY62" s="4"/>
      <c r="AZ62" s="4"/>
      <c r="BA62" s="4"/>
      <c r="BB62" s="4"/>
      <c r="BC62" s="4"/>
      <c r="BD62" s="4"/>
      <c r="BE62" s="4"/>
      <c r="BF62" s="4"/>
      <c r="BG62" s="4"/>
      <c r="BH62" s="4"/>
      <c r="BI62" s="4"/>
      <c r="BJ62" s="4"/>
      <c r="BK62" s="4"/>
      <c r="BL62" s="4"/>
      <c r="BM62" s="4"/>
      <c r="BN62" s="4"/>
      <c r="BO62" s="4"/>
      <c r="BP62" s="4"/>
      <c r="BQ62" s="4"/>
      <c r="BR62" s="4"/>
    </row>
    <row r="63" spans="1:70" s="177" customFormat="1" ht="16.350000000000001" hidden="1" customHeight="1" outlineLevel="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row>
    <row r="64" spans="1:70" s="177" customFormat="1" ht="16.149999999999999" hidden="1" customHeight="1" outlineLevel="1" thickBot="1">
      <c r="A64" s="2" t="s">
        <v>243</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609"/>
      <c r="AB64" s="609"/>
      <c r="AC64" s="609"/>
      <c r="AD64" s="609"/>
      <c r="AE64" s="609"/>
      <c r="AF64" s="609"/>
      <c r="AG64" s="609"/>
      <c r="AH64" s="191"/>
      <c r="AI64" s="191"/>
      <c r="AT64" s="4"/>
      <c r="AU64" s="4"/>
      <c r="AV64" s="4"/>
      <c r="AW64" s="4"/>
      <c r="AX64" s="4"/>
      <c r="AY64" s="4"/>
      <c r="AZ64" s="4"/>
      <c r="BA64" s="4"/>
      <c r="BB64" s="4"/>
      <c r="BC64" s="4"/>
      <c r="BD64" s="4"/>
      <c r="BE64" s="4"/>
      <c r="BF64" s="4"/>
      <c r="BG64" s="4"/>
      <c r="BH64" s="4"/>
      <c r="BI64" s="4"/>
      <c r="BJ64" s="4"/>
      <c r="BK64" s="4"/>
      <c r="BL64" s="4"/>
      <c r="BM64" s="4"/>
      <c r="BN64" s="4"/>
      <c r="BO64" s="4"/>
      <c r="BP64" s="4"/>
      <c r="BQ64" s="4"/>
      <c r="BR64" s="4"/>
    </row>
    <row r="65" spans="1:70" s="177" customFormat="1" ht="16.149999999999999" hidden="1" customHeight="1" outlineLevel="1">
      <c r="A65" s="116" t="s">
        <v>172</v>
      </c>
      <c r="B65" s="55"/>
      <c r="C65" s="35"/>
      <c r="D65" s="35"/>
      <c r="E65" s="35"/>
      <c r="F65" s="35"/>
      <c r="G65" s="35"/>
      <c r="H65" s="35"/>
      <c r="I65" s="35"/>
      <c r="J65" s="35"/>
      <c r="K65" s="35"/>
      <c r="L65" s="35"/>
      <c r="M65" s="35"/>
      <c r="N65" s="35"/>
      <c r="O65" s="35"/>
      <c r="P65" s="35"/>
      <c r="Q65" s="35"/>
      <c r="R65" s="35"/>
      <c r="S65" s="35"/>
      <c r="T65" s="35"/>
      <c r="U65" s="35"/>
      <c r="V65" s="35"/>
      <c r="W65" s="35"/>
      <c r="X65" s="35"/>
      <c r="Y65" s="35"/>
      <c r="Z65" s="35"/>
      <c r="AA65" s="72"/>
      <c r="AB65" s="604"/>
      <c r="AC65" s="604"/>
      <c r="AD65" s="604"/>
      <c r="AE65" s="604"/>
      <c r="AF65" s="604"/>
      <c r="AG65" s="74" t="s">
        <v>154</v>
      </c>
      <c r="AH65" s="181"/>
      <c r="AI65" s="181"/>
      <c r="AT65" s="4"/>
      <c r="AU65" s="4"/>
      <c r="AV65" s="4"/>
      <c r="AW65" s="4"/>
      <c r="AX65" s="4"/>
      <c r="AY65" s="4"/>
      <c r="AZ65" s="4"/>
      <c r="BA65" s="4"/>
      <c r="BB65" s="4"/>
      <c r="BC65" s="4"/>
      <c r="BD65" s="4"/>
      <c r="BE65" s="4"/>
      <c r="BF65" s="4"/>
      <c r="BG65" s="4"/>
      <c r="BH65" s="4"/>
      <c r="BI65" s="4"/>
      <c r="BJ65" s="4"/>
      <c r="BK65" s="4"/>
      <c r="BL65" s="4"/>
      <c r="BM65" s="4"/>
      <c r="BN65" s="4"/>
      <c r="BO65" s="4"/>
      <c r="BP65" s="4"/>
      <c r="BQ65" s="4"/>
      <c r="BR65" s="4"/>
    </row>
    <row r="66" spans="1:70" s="177" customFormat="1" ht="16.149999999999999" hidden="1" customHeight="1" outlineLevel="1">
      <c r="A66" s="1" t="s">
        <v>173</v>
      </c>
      <c r="B66" s="70"/>
      <c r="C66" s="15"/>
      <c r="D66" s="15"/>
      <c r="E66" s="15"/>
      <c r="F66" s="15"/>
      <c r="G66" s="15"/>
      <c r="H66" s="15"/>
      <c r="I66" s="15"/>
      <c r="J66" s="15"/>
      <c r="K66" s="15"/>
      <c r="L66" s="15"/>
      <c r="M66" s="15"/>
      <c r="N66" s="15"/>
      <c r="O66" s="15"/>
      <c r="P66" s="15"/>
      <c r="Q66" s="15"/>
      <c r="R66" s="15"/>
      <c r="S66" s="15"/>
      <c r="T66" s="15"/>
      <c r="U66" s="15"/>
      <c r="V66" s="15"/>
      <c r="W66" s="15"/>
      <c r="X66" s="15"/>
      <c r="Y66" s="15"/>
      <c r="Z66" s="15"/>
      <c r="AA66" s="71"/>
      <c r="AB66" s="598"/>
      <c r="AC66" s="598"/>
      <c r="AD66" s="598"/>
      <c r="AE66" s="598"/>
      <c r="AF66" s="598"/>
      <c r="AG66" s="127" t="s">
        <v>132</v>
      </c>
      <c r="AT66" s="4"/>
      <c r="AU66" s="4"/>
      <c r="AV66" s="4"/>
      <c r="AW66" s="4"/>
      <c r="AX66" s="4"/>
      <c r="AY66" s="4"/>
      <c r="AZ66" s="4"/>
      <c r="BA66" s="4"/>
      <c r="BB66" s="4"/>
      <c r="BC66" s="4"/>
      <c r="BD66" s="4"/>
      <c r="BE66" s="4"/>
      <c r="BF66" s="4"/>
      <c r="BG66" s="4"/>
      <c r="BH66" s="4"/>
      <c r="BI66" s="4"/>
      <c r="BJ66" s="4"/>
      <c r="BK66" s="4"/>
      <c r="BL66" s="4"/>
      <c r="BM66" s="4"/>
      <c r="BN66" s="4"/>
      <c r="BO66" s="4"/>
      <c r="BP66" s="4"/>
      <c r="BQ66" s="4"/>
      <c r="BR66" s="4"/>
    </row>
    <row r="67" spans="1:70" s="177" customFormat="1" ht="16.149999999999999" hidden="1" customHeight="1" outlineLevel="1">
      <c r="A67" s="1" t="s">
        <v>174</v>
      </c>
      <c r="B67" s="3"/>
      <c r="C67" s="3"/>
      <c r="D67" s="3"/>
      <c r="E67" s="3"/>
      <c r="F67" s="3"/>
      <c r="G67" s="3"/>
      <c r="H67" s="3"/>
      <c r="I67" s="3"/>
      <c r="J67" s="3"/>
      <c r="K67" s="3"/>
      <c r="L67" s="3"/>
      <c r="M67" s="3"/>
      <c r="N67" s="3"/>
      <c r="O67" s="3"/>
      <c r="P67" s="3"/>
      <c r="Q67" s="3"/>
      <c r="R67" s="3"/>
      <c r="S67" s="3"/>
      <c r="T67" s="3"/>
      <c r="U67" s="3"/>
      <c r="V67" s="3"/>
      <c r="W67" s="3"/>
      <c r="X67" s="3"/>
      <c r="Y67" s="3"/>
      <c r="Z67" s="3"/>
      <c r="AA67" s="3"/>
      <c r="AB67" s="605"/>
      <c r="AC67" s="605"/>
      <c r="AD67" s="605"/>
      <c r="AE67" s="605"/>
      <c r="AF67" s="605"/>
      <c r="AG67" s="246" t="s">
        <v>132</v>
      </c>
      <c r="AT67" s="4"/>
      <c r="AU67" s="4"/>
      <c r="AV67" s="4"/>
      <c r="AW67" s="4"/>
      <c r="AX67" s="4"/>
      <c r="AY67" s="4"/>
      <c r="AZ67" s="4"/>
      <c r="BA67" s="4"/>
      <c r="BB67" s="4"/>
      <c r="BC67" s="4"/>
      <c r="BD67" s="4"/>
      <c r="BE67" s="4"/>
      <c r="BF67" s="4"/>
      <c r="BG67" s="4"/>
      <c r="BH67" s="4"/>
      <c r="BI67" s="4"/>
      <c r="BJ67" s="4"/>
      <c r="BK67" s="4"/>
      <c r="BL67" s="4"/>
      <c r="BM67" s="4"/>
      <c r="BN67" s="4"/>
      <c r="BO67" s="4"/>
      <c r="BP67" s="4"/>
      <c r="BQ67" s="4"/>
      <c r="BR67" s="4"/>
    </row>
    <row r="68" spans="1:70" s="177" customFormat="1" ht="16.149999999999999" hidden="1" customHeight="1" outlineLevel="1">
      <c r="A68" s="23" t="s">
        <v>175</v>
      </c>
      <c r="B68" s="6"/>
      <c r="C68" s="6"/>
      <c r="D68" s="6"/>
      <c r="E68" s="6"/>
      <c r="F68" s="6"/>
      <c r="G68" s="6"/>
      <c r="H68" s="6"/>
      <c r="I68" s="6"/>
      <c r="J68" s="6"/>
      <c r="K68" s="6"/>
      <c r="L68" s="6"/>
      <c r="M68" s="6"/>
      <c r="N68" s="6"/>
      <c r="O68" s="6"/>
      <c r="P68" s="6"/>
      <c r="Q68" s="6"/>
      <c r="R68" s="6"/>
      <c r="S68" s="6"/>
      <c r="T68" s="6"/>
      <c r="U68" s="6"/>
      <c r="V68" s="6"/>
      <c r="W68" s="6"/>
      <c r="X68" s="6"/>
      <c r="Y68" s="6"/>
      <c r="Z68" s="6"/>
      <c r="AA68" s="6"/>
      <c r="AB68" s="608">
        <f>AB67-AB66</f>
        <v>0</v>
      </c>
      <c r="AC68" s="608"/>
      <c r="AD68" s="608"/>
      <c r="AE68" s="608"/>
      <c r="AF68" s="608"/>
      <c r="AG68" s="246" t="s">
        <v>132</v>
      </c>
      <c r="AT68" s="4"/>
      <c r="AU68" s="4"/>
      <c r="AV68" s="4"/>
      <c r="AW68" s="4"/>
      <c r="AX68" s="4"/>
      <c r="AY68" s="4"/>
      <c r="AZ68" s="4"/>
      <c r="BA68" s="4"/>
      <c r="BB68" s="4"/>
      <c r="BC68" s="4"/>
      <c r="BD68" s="4"/>
      <c r="BE68" s="4"/>
      <c r="BF68" s="4"/>
      <c r="BG68" s="4"/>
      <c r="BH68" s="4"/>
      <c r="BI68" s="4"/>
      <c r="BJ68" s="4"/>
      <c r="BK68" s="4"/>
      <c r="BL68" s="4"/>
      <c r="BM68" s="4"/>
      <c r="BN68" s="4"/>
      <c r="BO68" s="4"/>
      <c r="BP68" s="4"/>
      <c r="BQ68" s="4"/>
      <c r="BR68" s="4"/>
    </row>
    <row r="69" spans="1:70" s="177" customFormat="1" ht="16.149999999999999" hidden="1" customHeight="1" outlineLevel="1">
      <c r="A69" s="17"/>
      <c r="B69" s="40" t="s">
        <v>176</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598"/>
      <c r="AC69" s="598"/>
      <c r="AD69" s="598"/>
      <c r="AE69" s="598"/>
      <c r="AF69" s="598"/>
      <c r="AG69" s="130" t="s">
        <v>132</v>
      </c>
      <c r="AT69" s="4"/>
      <c r="AU69" s="4"/>
      <c r="AV69" s="4"/>
      <c r="AW69" s="4"/>
      <c r="AX69" s="4"/>
      <c r="AY69" s="4"/>
      <c r="AZ69" s="4"/>
      <c r="BA69" s="4"/>
      <c r="BB69" s="4"/>
      <c r="BC69" s="4"/>
      <c r="BD69" s="4"/>
      <c r="BE69" s="4"/>
      <c r="BF69" s="4"/>
      <c r="BG69" s="4"/>
      <c r="BH69" s="4"/>
      <c r="BI69" s="4"/>
      <c r="BJ69" s="4"/>
      <c r="BK69" s="4"/>
      <c r="BL69" s="4"/>
      <c r="BM69" s="4"/>
      <c r="BN69" s="4"/>
      <c r="BO69" s="4"/>
      <c r="BP69" s="4"/>
      <c r="BQ69" s="4"/>
      <c r="BR69" s="4"/>
    </row>
    <row r="70" spans="1:70" s="177" customFormat="1" ht="16.149999999999999" hidden="1" customHeight="1" outlineLevel="1" thickBot="1">
      <c r="A70" s="41"/>
      <c r="B70" s="105" t="s">
        <v>177</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603"/>
      <c r="AC70" s="603"/>
      <c r="AD70" s="603"/>
      <c r="AE70" s="603"/>
      <c r="AF70" s="603"/>
      <c r="AG70" s="130" t="s">
        <v>160</v>
      </c>
      <c r="AT70" s="4"/>
      <c r="AU70" s="4"/>
      <c r="AV70" s="4"/>
      <c r="AW70" s="4"/>
      <c r="AX70" s="4"/>
      <c r="AY70" s="4"/>
      <c r="AZ70" s="4"/>
      <c r="BA70" s="4"/>
      <c r="BB70" s="4"/>
      <c r="BC70" s="4"/>
      <c r="BD70" s="4"/>
      <c r="BE70" s="4"/>
      <c r="BF70" s="4"/>
      <c r="BG70" s="4"/>
      <c r="BH70" s="4"/>
      <c r="BI70" s="4"/>
      <c r="BJ70" s="4"/>
      <c r="BK70" s="4"/>
      <c r="BL70" s="4"/>
      <c r="BM70" s="4"/>
      <c r="BN70" s="4"/>
      <c r="BO70" s="4"/>
      <c r="BP70" s="4"/>
      <c r="BQ70" s="4"/>
      <c r="BR70" s="4"/>
    </row>
    <row r="71" spans="1:70" s="177" customFormat="1" ht="16.350000000000001" hidden="1" customHeight="1" outlineLevel="1" thickTop="1" thickBot="1">
      <c r="A71" s="85"/>
      <c r="B71" s="106" t="s">
        <v>178</v>
      </c>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607">
        <f>IFERROR(AB70/AB66*100,0)</f>
        <v>0</v>
      </c>
      <c r="AC71" s="607"/>
      <c r="AD71" s="607"/>
      <c r="AE71" s="607"/>
      <c r="AF71" s="607"/>
      <c r="AG71" s="164" t="s">
        <v>162</v>
      </c>
      <c r="AT71" s="4"/>
      <c r="AU71" s="4"/>
      <c r="AV71" s="4"/>
      <c r="AW71" s="4"/>
      <c r="AX71" s="4"/>
      <c r="AY71" s="4"/>
      <c r="AZ71" s="4"/>
      <c r="BA71" s="4"/>
      <c r="BB71" s="4"/>
      <c r="BC71" s="4"/>
      <c r="BD71" s="4"/>
      <c r="BE71" s="4"/>
      <c r="BF71" s="4"/>
      <c r="BG71" s="4"/>
      <c r="BH71" s="4"/>
      <c r="BI71" s="4"/>
      <c r="BJ71" s="4"/>
      <c r="BK71" s="4"/>
      <c r="BL71" s="4"/>
      <c r="BM71" s="4"/>
      <c r="BN71" s="4"/>
      <c r="BO71" s="4"/>
      <c r="BP71" s="4"/>
      <c r="BQ71" s="4"/>
      <c r="BR71" s="4"/>
    </row>
    <row r="72" spans="1:70" s="177" customFormat="1" ht="16.350000000000001" hidden="1" customHeight="1" outlineLevel="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row>
    <row r="73" spans="1:70" s="177" customFormat="1" ht="16.149999999999999" hidden="1" customHeight="1" outlineLevel="1" thickBot="1">
      <c r="A73" s="2" t="s">
        <v>244</v>
      </c>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609"/>
      <c r="AB73" s="609"/>
      <c r="AC73" s="609"/>
      <c r="AD73" s="609"/>
      <c r="AE73" s="609"/>
      <c r="AF73" s="609"/>
      <c r="AG73" s="609"/>
      <c r="AH73" s="191"/>
      <c r="AI73" s="191"/>
      <c r="AT73" s="4"/>
      <c r="AU73" s="4"/>
      <c r="AV73" s="4"/>
      <c r="AW73" s="4"/>
      <c r="AX73" s="4"/>
      <c r="AY73" s="4"/>
      <c r="AZ73" s="4"/>
      <c r="BA73" s="4"/>
      <c r="BB73" s="4"/>
      <c r="BC73" s="4"/>
      <c r="BD73" s="4"/>
      <c r="BE73" s="4"/>
      <c r="BF73" s="4"/>
      <c r="BG73" s="4"/>
      <c r="BH73" s="4"/>
      <c r="BI73" s="4"/>
      <c r="BJ73" s="4"/>
      <c r="BK73" s="4"/>
      <c r="BL73" s="4"/>
      <c r="BM73" s="4"/>
      <c r="BN73" s="4"/>
      <c r="BO73" s="4"/>
      <c r="BP73" s="4"/>
      <c r="BQ73" s="4"/>
      <c r="BR73" s="4"/>
    </row>
    <row r="74" spans="1:70" s="177" customFormat="1" ht="16.149999999999999" hidden="1" customHeight="1" outlineLevel="1">
      <c r="A74" s="116" t="s">
        <v>180</v>
      </c>
      <c r="B74" s="55"/>
      <c r="C74" s="35"/>
      <c r="D74" s="35"/>
      <c r="E74" s="35"/>
      <c r="F74" s="35"/>
      <c r="G74" s="35"/>
      <c r="H74" s="35"/>
      <c r="I74" s="35"/>
      <c r="J74" s="35"/>
      <c r="K74" s="35"/>
      <c r="L74" s="35"/>
      <c r="M74" s="35"/>
      <c r="N74" s="35"/>
      <c r="O74" s="35"/>
      <c r="P74" s="35"/>
      <c r="Q74" s="35"/>
      <c r="R74" s="35"/>
      <c r="S74" s="35"/>
      <c r="T74" s="35"/>
      <c r="U74" s="35"/>
      <c r="V74" s="35"/>
      <c r="W74" s="35"/>
      <c r="X74" s="35"/>
      <c r="Y74" s="35"/>
      <c r="Z74" s="35"/>
      <c r="AA74" s="72"/>
      <c r="AB74" s="604"/>
      <c r="AC74" s="604"/>
      <c r="AD74" s="604"/>
      <c r="AE74" s="604"/>
      <c r="AF74" s="604"/>
      <c r="AG74" s="74" t="s">
        <v>154</v>
      </c>
      <c r="AH74" s="181"/>
      <c r="AI74" s="181"/>
      <c r="AT74" s="4"/>
      <c r="AU74" s="4"/>
      <c r="AV74" s="4"/>
      <c r="AW74" s="4"/>
      <c r="AX74" s="4"/>
      <c r="AY74" s="4"/>
      <c r="AZ74" s="4"/>
      <c r="BA74" s="4"/>
      <c r="BB74" s="4"/>
      <c r="BC74" s="4"/>
      <c r="BD74" s="4"/>
      <c r="BE74" s="4"/>
      <c r="BF74" s="4"/>
      <c r="BG74" s="4"/>
      <c r="BH74" s="4"/>
      <c r="BI74" s="4"/>
      <c r="BJ74" s="4"/>
      <c r="BK74" s="4"/>
      <c r="BL74" s="4"/>
      <c r="BM74" s="4"/>
      <c r="BN74" s="4"/>
      <c r="BO74" s="4"/>
      <c r="BP74" s="4"/>
      <c r="BQ74" s="4"/>
      <c r="BR74" s="4"/>
    </row>
    <row r="75" spans="1:70" s="177" customFormat="1" ht="16.149999999999999" hidden="1" customHeight="1" outlineLevel="1">
      <c r="A75" s="1" t="s">
        <v>181</v>
      </c>
      <c r="B75" s="70"/>
      <c r="C75" s="15"/>
      <c r="D75" s="15"/>
      <c r="E75" s="15"/>
      <c r="F75" s="15"/>
      <c r="G75" s="15"/>
      <c r="H75" s="15"/>
      <c r="I75" s="15"/>
      <c r="J75" s="15"/>
      <c r="K75" s="15"/>
      <c r="L75" s="15"/>
      <c r="M75" s="15"/>
      <c r="N75" s="15"/>
      <c r="O75" s="15"/>
      <c r="P75" s="15"/>
      <c r="Q75" s="15"/>
      <c r="R75" s="15"/>
      <c r="S75" s="15"/>
      <c r="T75" s="15"/>
      <c r="U75" s="15"/>
      <c r="V75" s="15"/>
      <c r="W75" s="15"/>
      <c r="X75" s="15"/>
      <c r="Y75" s="15"/>
      <c r="Z75" s="15"/>
      <c r="AA75" s="71"/>
      <c r="AB75" s="598"/>
      <c r="AC75" s="598"/>
      <c r="AD75" s="598"/>
      <c r="AE75" s="598"/>
      <c r="AF75" s="598"/>
      <c r="AG75" s="127" t="s">
        <v>132</v>
      </c>
      <c r="AT75" s="4"/>
      <c r="AU75" s="4"/>
      <c r="AV75" s="4"/>
      <c r="AW75" s="4"/>
      <c r="AX75" s="4"/>
      <c r="AY75" s="4"/>
      <c r="AZ75" s="4"/>
      <c r="BA75" s="4"/>
      <c r="BB75" s="4"/>
      <c r="BC75" s="4"/>
      <c r="BD75" s="4"/>
      <c r="BE75" s="4"/>
      <c r="BF75" s="4"/>
      <c r="BG75" s="4"/>
      <c r="BH75" s="4"/>
      <c r="BI75" s="4"/>
      <c r="BJ75" s="4"/>
      <c r="BK75" s="4"/>
      <c r="BL75" s="4"/>
      <c r="BM75" s="4"/>
      <c r="BN75" s="4"/>
      <c r="BO75" s="4"/>
      <c r="BP75" s="4"/>
      <c r="BQ75" s="4"/>
      <c r="BR75" s="4"/>
    </row>
    <row r="76" spans="1:70" s="177" customFormat="1" ht="16.149999999999999" hidden="1" customHeight="1" outlineLevel="1">
      <c r="A76" s="1" t="s">
        <v>182</v>
      </c>
      <c r="B76" s="3"/>
      <c r="C76" s="3"/>
      <c r="D76" s="3"/>
      <c r="E76" s="3"/>
      <c r="F76" s="3"/>
      <c r="G76" s="3"/>
      <c r="H76" s="3"/>
      <c r="I76" s="3"/>
      <c r="J76" s="3"/>
      <c r="K76" s="3"/>
      <c r="L76" s="3"/>
      <c r="M76" s="3"/>
      <c r="N76" s="3"/>
      <c r="O76" s="3"/>
      <c r="P76" s="3"/>
      <c r="Q76" s="3"/>
      <c r="R76" s="3"/>
      <c r="S76" s="3"/>
      <c r="T76" s="3"/>
      <c r="U76" s="3"/>
      <c r="V76" s="3"/>
      <c r="W76" s="3"/>
      <c r="X76" s="3"/>
      <c r="Y76" s="3"/>
      <c r="Z76" s="3"/>
      <c r="AA76" s="3"/>
      <c r="AB76" s="605"/>
      <c r="AC76" s="605"/>
      <c r="AD76" s="605"/>
      <c r="AE76" s="605"/>
      <c r="AF76" s="605"/>
      <c r="AG76" s="246" t="s">
        <v>132</v>
      </c>
      <c r="AT76" s="4"/>
      <c r="AU76" s="4"/>
      <c r="AV76" s="4"/>
      <c r="AW76" s="4"/>
      <c r="AX76" s="4"/>
      <c r="AY76" s="4"/>
      <c r="AZ76" s="4"/>
      <c r="BA76" s="4"/>
      <c r="BB76" s="4"/>
      <c r="BC76" s="4"/>
      <c r="BD76" s="4"/>
      <c r="BE76" s="4"/>
      <c r="BF76" s="4"/>
      <c r="BG76" s="4"/>
      <c r="BH76" s="4"/>
      <c r="BI76" s="4"/>
      <c r="BJ76" s="4"/>
      <c r="BK76" s="4"/>
      <c r="BL76" s="4"/>
      <c r="BM76" s="4"/>
      <c r="BN76" s="4"/>
      <c r="BO76" s="4"/>
      <c r="BP76" s="4"/>
      <c r="BQ76" s="4"/>
      <c r="BR76" s="4"/>
    </row>
    <row r="77" spans="1:70" s="177" customFormat="1" ht="16.149999999999999" hidden="1" customHeight="1" outlineLevel="1">
      <c r="A77" s="23" t="s">
        <v>183</v>
      </c>
      <c r="B77" s="6"/>
      <c r="C77" s="6"/>
      <c r="D77" s="6"/>
      <c r="E77" s="6"/>
      <c r="F77" s="6"/>
      <c r="G77" s="6"/>
      <c r="H77" s="6"/>
      <c r="I77" s="6"/>
      <c r="J77" s="6"/>
      <c r="K77" s="6"/>
      <c r="L77" s="6"/>
      <c r="M77" s="6"/>
      <c r="N77" s="6"/>
      <c r="O77" s="6"/>
      <c r="P77" s="6"/>
      <c r="Q77" s="6"/>
      <c r="R77" s="6"/>
      <c r="S77" s="6"/>
      <c r="T77" s="6"/>
      <c r="U77" s="6"/>
      <c r="V77" s="6"/>
      <c r="W77" s="6"/>
      <c r="X77" s="6"/>
      <c r="Y77" s="6"/>
      <c r="Z77" s="6"/>
      <c r="AA77" s="6"/>
      <c r="AB77" s="608">
        <f>AB76-AB75</f>
        <v>0</v>
      </c>
      <c r="AC77" s="608"/>
      <c r="AD77" s="608"/>
      <c r="AE77" s="608"/>
      <c r="AF77" s="608"/>
      <c r="AG77" s="246" t="s">
        <v>132</v>
      </c>
      <c r="AT77" s="4"/>
      <c r="AU77" s="4"/>
      <c r="AV77" s="4"/>
      <c r="AW77" s="4"/>
      <c r="AX77" s="4"/>
      <c r="AY77" s="4"/>
      <c r="AZ77" s="4"/>
      <c r="BA77" s="4"/>
      <c r="BB77" s="4"/>
      <c r="BC77" s="4"/>
      <c r="BD77" s="4"/>
      <c r="BE77" s="4"/>
      <c r="BF77" s="4"/>
      <c r="BG77" s="4"/>
      <c r="BH77" s="4"/>
      <c r="BI77" s="4"/>
      <c r="BJ77" s="4"/>
      <c r="BK77" s="4"/>
      <c r="BL77" s="4"/>
      <c r="BM77" s="4"/>
      <c r="BN77" s="4"/>
      <c r="BO77" s="4"/>
      <c r="BP77" s="4"/>
      <c r="BQ77" s="4"/>
      <c r="BR77" s="4"/>
    </row>
    <row r="78" spans="1:70" s="177" customFormat="1" ht="16.149999999999999" hidden="1" customHeight="1" outlineLevel="1">
      <c r="A78" s="17"/>
      <c r="B78" s="40" t="s">
        <v>184</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598"/>
      <c r="AC78" s="598"/>
      <c r="AD78" s="598"/>
      <c r="AE78" s="598"/>
      <c r="AF78" s="598"/>
      <c r="AG78" s="130" t="s">
        <v>132</v>
      </c>
      <c r="AT78" s="4"/>
      <c r="AU78" s="4"/>
      <c r="AV78" s="4"/>
      <c r="AW78" s="4"/>
      <c r="AX78" s="4"/>
      <c r="AY78" s="4"/>
      <c r="AZ78" s="4"/>
      <c r="BA78" s="4"/>
      <c r="BB78" s="4"/>
      <c r="BC78" s="4"/>
      <c r="BD78" s="4"/>
      <c r="BE78" s="4"/>
      <c r="BF78" s="4"/>
      <c r="BG78" s="4"/>
      <c r="BH78" s="4"/>
      <c r="BI78" s="4"/>
      <c r="BJ78" s="4"/>
      <c r="BK78" s="4"/>
      <c r="BL78" s="4"/>
      <c r="BM78" s="4"/>
      <c r="BN78" s="4"/>
      <c r="BO78" s="4"/>
      <c r="BP78" s="4"/>
      <c r="BQ78" s="4"/>
      <c r="BR78" s="4"/>
    </row>
    <row r="79" spans="1:70" s="177" customFormat="1" ht="16.350000000000001" hidden="1" customHeight="1" outlineLevel="1" thickBot="1">
      <c r="A79" s="41"/>
      <c r="B79" s="105" t="s">
        <v>185</v>
      </c>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603"/>
      <c r="AC79" s="603"/>
      <c r="AD79" s="603"/>
      <c r="AE79" s="603"/>
      <c r="AF79" s="603"/>
      <c r="AG79" s="130" t="s">
        <v>160</v>
      </c>
      <c r="AT79" s="4"/>
      <c r="AU79" s="4"/>
      <c r="AV79" s="4"/>
      <c r="AW79" s="4"/>
      <c r="AX79" s="4"/>
      <c r="AY79" s="4"/>
      <c r="AZ79" s="4"/>
      <c r="BA79" s="4"/>
      <c r="BB79" s="4"/>
      <c r="BC79" s="4"/>
      <c r="BD79" s="4"/>
      <c r="BE79" s="4"/>
      <c r="BF79" s="4"/>
      <c r="BG79" s="4"/>
      <c r="BH79" s="4"/>
      <c r="BI79" s="4"/>
      <c r="BJ79" s="4"/>
      <c r="BK79" s="4"/>
      <c r="BL79" s="4"/>
      <c r="BM79" s="4"/>
      <c r="BN79" s="4"/>
      <c r="BO79" s="4"/>
      <c r="BP79" s="4"/>
      <c r="BQ79" s="4"/>
      <c r="BR79" s="4"/>
    </row>
    <row r="80" spans="1:70" s="177" customFormat="1" ht="16.350000000000001" hidden="1" customHeight="1" outlineLevel="1" thickTop="1" thickBot="1">
      <c r="A80" s="85"/>
      <c r="B80" s="106" t="s">
        <v>186</v>
      </c>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607">
        <f>IFERROR(AB79/AB75*100,0)</f>
        <v>0</v>
      </c>
      <c r="AC80" s="607"/>
      <c r="AD80" s="607"/>
      <c r="AE80" s="607"/>
      <c r="AF80" s="607"/>
      <c r="AG80" s="164" t="s">
        <v>162</v>
      </c>
      <c r="AT80" s="4"/>
      <c r="AU80" s="4"/>
      <c r="AV80" s="4"/>
      <c r="AW80" s="4"/>
      <c r="AX80" s="4"/>
      <c r="AY80" s="4"/>
      <c r="AZ80" s="4"/>
      <c r="BA80" s="4"/>
      <c r="BB80" s="4"/>
      <c r="BC80" s="4"/>
      <c r="BD80" s="4"/>
      <c r="BE80" s="4"/>
      <c r="BF80" s="4"/>
      <c r="BG80" s="4"/>
      <c r="BH80" s="4"/>
      <c r="BI80" s="4"/>
      <c r="BJ80" s="4"/>
      <c r="BK80" s="4"/>
      <c r="BL80" s="4"/>
      <c r="BM80" s="4"/>
      <c r="BN80" s="4"/>
      <c r="BO80" s="4"/>
      <c r="BP80" s="4"/>
      <c r="BQ80" s="4"/>
      <c r="BR80" s="4"/>
    </row>
    <row r="81" spans="1:70" s="177" customFormat="1" ht="16.350000000000001" hidden="1" customHeight="1" outlineLevel="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row>
    <row r="82" spans="1:70" s="177" customFormat="1" ht="16.149999999999999" hidden="1" customHeight="1" outlineLevel="1" thickBot="1">
      <c r="A82" s="2" t="s">
        <v>195</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609"/>
      <c r="AB82" s="609"/>
      <c r="AC82" s="609"/>
      <c r="AD82" s="609"/>
      <c r="AE82" s="609"/>
      <c r="AF82" s="609"/>
      <c r="AG82" s="609"/>
      <c r="AH82" s="191"/>
      <c r="AI82" s="191"/>
      <c r="AT82" s="4"/>
      <c r="AU82" s="4"/>
      <c r="AV82" s="4"/>
      <c r="AW82" s="4"/>
      <c r="AX82" s="4"/>
      <c r="AY82" s="4"/>
      <c r="AZ82" s="4"/>
      <c r="BA82" s="4"/>
      <c r="BB82" s="4"/>
      <c r="BC82" s="4"/>
      <c r="BD82" s="4"/>
      <c r="BE82" s="4"/>
      <c r="BF82" s="4"/>
      <c r="BG82" s="4"/>
      <c r="BH82" s="4"/>
      <c r="BI82" s="4"/>
      <c r="BJ82" s="4"/>
      <c r="BK82" s="4"/>
      <c r="BL82" s="4"/>
      <c r="BM82" s="4"/>
      <c r="BN82" s="4"/>
      <c r="BO82" s="4"/>
      <c r="BP82" s="4"/>
      <c r="BQ82" s="4"/>
      <c r="BR82" s="4"/>
    </row>
    <row r="83" spans="1:70" s="177" customFormat="1" ht="16.149999999999999" hidden="1" customHeight="1" outlineLevel="1">
      <c r="A83" s="116" t="s">
        <v>245</v>
      </c>
      <c r="B83" s="55"/>
      <c r="C83" s="35"/>
      <c r="D83" s="35"/>
      <c r="E83" s="35"/>
      <c r="F83" s="35"/>
      <c r="G83" s="35"/>
      <c r="H83" s="35"/>
      <c r="I83" s="35"/>
      <c r="J83" s="35"/>
      <c r="K83" s="35"/>
      <c r="L83" s="35"/>
      <c r="M83" s="35"/>
      <c r="N83" s="35"/>
      <c r="O83" s="35"/>
      <c r="P83" s="35"/>
      <c r="Q83" s="35"/>
      <c r="R83" s="35"/>
      <c r="S83" s="35"/>
      <c r="T83" s="35"/>
      <c r="U83" s="35"/>
      <c r="V83" s="35"/>
      <c r="W83" s="35"/>
      <c r="X83" s="35"/>
      <c r="Y83" s="35"/>
      <c r="Z83" s="35"/>
      <c r="AA83" s="72"/>
      <c r="AB83" s="604"/>
      <c r="AC83" s="604"/>
      <c r="AD83" s="604"/>
      <c r="AE83" s="604"/>
      <c r="AF83" s="604"/>
      <c r="AG83" s="74" t="s">
        <v>154</v>
      </c>
      <c r="AH83" s="181"/>
      <c r="AI83" s="181"/>
      <c r="AT83" s="4"/>
      <c r="AU83" s="4"/>
      <c r="AV83" s="4"/>
      <c r="AW83" s="4"/>
      <c r="AX83" s="4"/>
      <c r="AY83" s="4"/>
      <c r="AZ83" s="4"/>
      <c r="BA83" s="4"/>
      <c r="BB83" s="4"/>
      <c r="BC83" s="4"/>
      <c r="BD83" s="4"/>
      <c r="BE83" s="4"/>
      <c r="BF83" s="4"/>
      <c r="BG83" s="4"/>
      <c r="BH83" s="4"/>
      <c r="BI83" s="4"/>
      <c r="BJ83" s="4"/>
      <c r="BK83" s="4"/>
      <c r="BL83" s="4"/>
      <c r="BM83" s="4"/>
      <c r="BN83" s="4"/>
      <c r="BO83" s="4"/>
      <c r="BP83" s="4"/>
      <c r="BQ83" s="4"/>
      <c r="BR83" s="4"/>
    </row>
    <row r="84" spans="1:70" s="177" customFormat="1" ht="16.149999999999999" hidden="1" customHeight="1" outlineLevel="1">
      <c r="A84" s="1" t="s">
        <v>246</v>
      </c>
      <c r="B84" s="70"/>
      <c r="C84" s="15"/>
      <c r="D84" s="15"/>
      <c r="E84" s="15"/>
      <c r="F84" s="15"/>
      <c r="G84" s="15"/>
      <c r="H84" s="15"/>
      <c r="I84" s="15"/>
      <c r="J84" s="15"/>
      <c r="K84" s="15"/>
      <c r="L84" s="15"/>
      <c r="M84" s="15"/>
      <c r="N84" s="15"/>
      <c r="O84" s="15"/>
      <c r="P84" s="15"/>
      <c r="Q84" s="15"/>
      <c r="R84" s="15"/>
      <c r="S84" s="15"/>
      <c r="T84" s="15"/>
      <c r="U84" s="15"/>
      <c r="V84" s="15"/>
      <c r="W84" s="15"/>
      <c r="X84" s="15"/>
      <c r="Y84" s="15"/>
      <c r="Z84" s="15"/>
      <c r="AA84" s="71"/>
      <c r="AB84" s="598"/>
      <c r="AC84" s="598"/>
      <c r="AD84" s="598"/>
      <c r="AE84" s="598"/>
      <c r="AF84" s="598"/>
      <c r="AG84" s="127" t="s">
        <v>132</v>
      </c>
      <c r="AT84" s="4"/>
      <c r="AU84" s="4"/>
      <c r="AV84" s="4"/>
      <c r="AW84" s="4"/>
      <c r="AX84" s="4"/>
      <c r="AY84" s="4"/>
      <c r="AZ84" s="4"/>
      <c r="BA84" s="4"/>
      <c r="BB84" s="4"/>
      <c r="BC84" s="4"/>
      <c r="BD84" s="4"/>
      <c r="BE84" s="4"/>
      <c r="BF84" s="4"/>
      <c r="BG84" s="4"/>
      <c r="BH84" s="4"/>
      <c r="BI84" s="4"/>
      <c r="BJ84" s="4"/>
      <c r="BK84" s="4"/>
      <c r="BL84" s="4"/>
      <c r="BM84" s="4"/>
      <c r="BN84" s="4"/>
      <c r="BO84" s="4"/>
      <c r="BP84" s="4"/>
      <c r="BQ84" s="4"/>
      <c r="BR84" s="4"/>
    </row>
    <row r="85" spans="1:70" s="177" customFormat="1" ht="16.149999999999999" hidden="1" customHeight="1" outlineLevel="1">
      <c r="A85" s="1" t="s">
        <v>247</v>
      </c>
      <c r="B85" s="3"/>
      <c r="C85" s="3"/>
      <c r="D85" s="3"/>
      <c r="E85" s="3"/>
      <c r="F85" s="3"/>
      <c r="G85" s="3"/>
      <c r="H85" s="3"/>
      <c r="I85" s="3"/>
      <c r="J85" s="3"/>
      <c r="K85" s="3"/>
      <c r="L85" s="3"/>
      <c r="M85" s="3"/>
      <c r="N85" s="3"/>
      <c r="O85" s="3"/>
      <c r="P85" s="3"/>
      <c r="Q85" s="3"/>
      <c r="R85" s="3"/>
      <c r="S85" s="3"/>
      <c r="T85" s="3"/>
      <c r="U85" s="3"/>
      <c r="V85" s="3"/>
      <c r="W85" s="3"/>
      <c r="X85" s="3"/>
      <c r="Y85" s="3"/>
      <c r="Z85" s="3"/>
      <c r="AA85" s="3"/>
      <c r="AB85" s="605"/>
      <c r="AC85" s="605"/>
      <c r="AD85" s="605"/>
      <c r="AE85" s="605"/>
      <c r="AF85" s="605"/>
      <c r="AG85" s="246" t="s">
        <v>132</v>
      </c>
      <c r="AT85" s="4"/>
      <c r="AU85" s="4"/>
      <c r="AV85" s="4"/>
      <c r="AW85" s="4"/>
      <c r="AX85" s="4"/>
      <c r="AY85" s="4"/>
      <c r="AZ85" s="4"/>
      <c r="BA85" s="4"/>
      <c r="BB85" s="4"/>
      <c r="BC85" s="4"/>
      <c r="BD85" s="4"/>
      <c r="BE85" s="4"/>
      <c r="BF85" s="4"/>
      <c r="BG85" s="4"/>
      <c r="BH85" s="4"/>
      <c r="BI85" s="4"/>
      <c r="BJ85" s="4"/>
      <c r="BK85" s="4"/>
      <c r="BL85" s="4"/>
      <c r="BM85" s="4"/>
      <c r="BN85" s="4"/>
      <c r="BO85" s="4"/>
      <c r="BP85" s="4"/>
      <c r="BQ85" s="4"/>
      <c r="BR85" s="4"/>
    </row>
    <row r="86" spans="1:70" s="177" customFormat="1" ht="16.149999999999999" hidden="1" customHeight="1" outlineLevel="1">
      <c r="A86" s="23" t="s">
        <v>191</v>
      </c>
      <c r="B86" s="6"/>
      <c r="C86" s="6"/>
      <c r="D86" s="6"/>
      <c r="E86" s="6"/>
      <c r="F86" s="6"/>
      <c r="G86" s="6"/>
      <c r="H86" s="6"/>
      <c r="I86" s="6"/>
      <c r="J86" s="6"/>
      <c r="K86" s="6"/>
      <c r="L86" s="6"/>
      <c r="M86" s="6"/>
      <c r="N86" s="6"/>
      <c r="O86" s="6"/>
      <c r="P86" s="6"/>
      <c r="Q86" s="6"/>
      <c r="R86" s="6"/>
      <c r="S86" s="6"/>
      <c r="T86" s="6"/>
      <c r="U86" s="6"/>
      <c r="V86" s="6"/>
      <c r="W86" s="6"/>
      <c r="X86" s="6"/>
      <c r="Y86" s="6"/>
      <c r="Z86" s="6"/>
      <c r="AA86" s="6"/>
      <c r="AB86" s="608">
        <f>AB85-AB84</f>
        <v>0</v>
      </c>
      <c r="AC86" s="608"/>
      <c r="AD86" s="608"/>
      <c r="AE86" s="608"/>
      <c r="AF86" s="608"/>
      <c r="AG86" s="246" t="s">
        <v>132</v>
      </c>
      <c r="AT86" s="4"/>
      <c r="AU86" s="4"/>
      <c r="AV86" s="4"/>
      <c r="AW86" s="4"/>
      <c r="AX86" s="4"/>
      <c r="AY86" s="4"/>
      <c r="AZ86" s="4"/>
      <c r="BA86" s="4"/>
      <c r="BB86" s="4"/>
      <c r="BC86" s="4"/>
      <c r="BD86" s="4"/>
      <c r="BE86" s="4"/>
      <c r="BF86" s="4"/>
      <c r="BG86" s="4"/>
      <c r="BH86" s="4"/>
      <c r="BI86" s="4"/>
      <c r="BJ86" s="4"/>
      <c r="BK86" s="4"/>
      <c r="BL86" s="4"/>
      <c r="BM86" s="4"/>
      <c r="BN86" s="4"/>
      <c r="BO86" s="4"/>
      <c r="BP86" s="4"/>
      <c r="BQ86" s="4"/>
      <c r="BR86" s="4"/>
    </row>
    <row r="87" spans="1:70" s="177" customFormat="1" ht="16.149999999999999" hidden="1" customHeight="1" outlineLevel="1">
      <c r="A87" s="17"/>
      <c r="B87" s="40" t="s">
        <v>192</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598"/>
      <c r="AC87" s="598"/>
      <c r="AD87" s="598"/>
      <c r="AE87" s="598"/>
      <c r="AF87" s="598"/>
      <c r="AG87" s="130" t="s">
        <v>132</v>
      </c>
      <c r="AT87" s="4"/>
      <c r="AU87" s="4"/>
      <c r="AV87" s="4"/>
      <c r="AW87" s="4"/>
      <c r="AX87" s="4"/>
      <c r="AY87" s="4"/>
      <c r="AZ87" s="4"/>
      <c r="BA87" s="4"/>
      <c r="BB87" s="4"/>
      <c r="BC87" s="4"/>
      <c r="BD87" s="4"/>
      <c r="BE87" s="4"/>
      <c r="BF87" s="4"/>
      <c r="BG87" s="4"/>
      <c r="BH87" s="4"/>
      <c r="BI87" s="4"/>
      <c r="BJ87" s="4"/>
      <c r="BK87" s="4"/>
      <c r="BL87" s="4"/>
      <c r="BM87" s="4"/>
      <c r="BN87" s="4"/>
      <c r="BO87" s="4"/>
      <c r="BP87" s="4"/>
      <c r="BQ87" s="4"/>
      <c r="BR87" s="4"/>
    </row>
    <row r="88" spans="1:70" s="177" customFormat="1" ht="16.149999999999999" hidden="1" customHeight="1" outlineLevel="1" thickBot="1">
      <c r="A88" s="41"/>
      <c r="B88" s="105" t="s">
        <v>193</v>
      </c>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603"/>
      <c r="AC88" s="603"/>
      <c r="AD88" s="603"/>
      <c r="AE88" s="603"/>
      <c r="AF88" s="603"/>
      <c r="AG88" s="130" t="s">
        <v>160</v>
      </c>
      <c r="AT88" s="4"/>
      <c r="AU88" s="4"/>
      <c r="AV88" s="4"/>
      <c r="AW88" s="4"/>
      <c r="AX88" s="4"/>
      <c r="AY88" s="4"/>
      <c r="AZ88" s="4"/>
      <c r="BA88" s="4"/>
      <c r="BB88" s="4"/>
      <c r="BC88" s="4"/>
      <c r="BD88" s="4"/>
      <c r="BE88" s="4"/>
      <c r="BF88" s="4"/>
      <c r="BG88" s="4"/>
      <c r="BH88" s="4"/>
      <c r="BI88" s="4"/>
      <c r="BJ88" s="4"/>
      <c r="BK88" s="4"/>
      <c r="BL88" s="4"/>
      <c r="BM88" s="4"/>
      <c r="BN88" s="4"/>
      <c r="BO88" s="4"/>
      <c r="BP88" s="4"/>
      <c r="BQ88" s="4"/>
      <c r="BR88" s="4"/>
    </row>
    <row r="89" spans="1:70" s="177" customFormat="1" ht="16.350000000000001" hidden="1" customHeight="1" outlineLevel="1" thickTop="1" thickBot="1">
      <c r="A89" s="85"/>
      <c r="B89" s="106" t="s">
        <v>194</v>
      </c>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607">
        <f>IFERROR(AB88/AB84*100,0)</f>
        <v>0</v>
      </c>
      <c r="AC89" s="607"/>
      <c r="AD89" s="607"/>
      <c r="AE89" s="607"/>
      <c r="AF89" s="607"/>
      <c r="AG89" s="164" t="s">
        <v>162</v>
      </c>
      <c r="AT89" s="4"/>
      <c r="AU89" s="4"/>
      <c r="AV89" s="4"/>
      <c r="AW89" s="4"/>
      <c r="AX89" s="4"/>
      <c r="AY89" s="4"/>
      <c r="AZ89" s="4"/>
      <c r="BA89" s="4"/>
      <c r="BB89" s="4"/>
      <c r="BC89" s="4"/>
      <c r="BD89" s="4"/>
      <c r="BE89" s="4"/>
      <c r="BF89" s="4"/>
      <c r="BG89" s="4"/>
      <c r="BH89" s="4"/>
      <c r="BI89" s="4"/>
      <c r="BJ89" s="4"/>
      <c r="BK89" s="4"/>
      <c r="BL89" s="4"/>
      <c r="BM89" s="4"/>
      <c r="BN89" s="4"/>
      <c r="BO89" s="4"/>
      <c r="BP89" s="4"/>
      <c r="BQ89" s="4"/>
      <c r="BR89" s="4"/>
    </row>
    <row r="90" spans="1:70" s="177" customFormat="1" ht="16.350000000000001" hidden="1" customHeight="1" outlineLevel="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167"/>
      <c r="AC90" s="167"/>
      <c r="AD90" s="167"/>
      <c r="AE90" s="167"/>
      <c r="AF90" s="167"/>
      <c r="AG90" s="3"/>
      <c r="AT90" s="4"/>
      <c r="AU90" s="4"/>
      <c r="AV90" s="4"/>
      <c r="AW90" s="4"/>
      <c r="AX90" s="4"/>
      <c r="AY90" s="4"/>
      <c r="AZ90" s="4"/>
      <c r="BA90" s="4"/>
      <c r="BB90" s="4"/>
      <c r="BC90" s="4"/>
      <c r="BD90" s="4"/>
      <c r="BE90" s="4"/>
      <c r="BF90" s="4"/>
      <c r="BG90" s="4"/>
      <c r="BH90" s="4"/>
      <c r="BI90" s="4"/>
      <c r="BJ90" s="4"/>
      <c r="BK90" s="4"/>
      <c r="BL90" s="4"/>
      <c r="BM90" s="4"/>
      <c r="BN90" s="4"/>
      <c r="BO90" s="4"/>
      <c r="BP90" s="4"/>
      <c r="BQ90" s="4"/>
      <c r="BR90" s="4"/>
    </row>
    <row r="91" spans="1:70" s="177" customFormat="1" ht="16.350000000000001" hidden="1" customHeight="1" outlineLevel="1" collapsed="1">
      <c r="A91" s="64" t="s">
        <v>203</v>
      </c>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T91" s="4"/>
      <c r="AU91" s="4"/>
      <c r="AV91" s="4"/>
      <c r="AW91" s="4"/>
      <c r="AX91" s="4"/>
      <c r="AY91" s="4"/>
      <c r="AZ91" s="4"/>
      <c r="BA91" s="4"/>
      <c r="BB91" s="4"/>
      <c r="BC91" s="4"/>
      <c r="BD91" s="4"/>
      <c r="BE91" s="4"/>
      <c r="BF91" s="4"/>
      <c r="BG91" s="4"/>
      <c r="BH91" s="4"/>
      <c r="BI91" s="4"/>
      <c r="BJ91" s="4"/>
      <c r="BK91" s="4"/>
      <c r="BL91" s="4"/>
      <c r="BM91" s="4"/>
      <c r="BN91" s="4"/>
      <c r="BO91" s="4"/>
      <c r="BP91" s="4"/>
      <c r="BQ91" s="4"/>
      <c r="BR91" s="4"/>
    </row>
    <row r="92" spans="1:70" s="177" customFormat="1" ht="16.149999999999999" hidden="1" customHeight="1" outlineLevel="1" thickBot="1">
      <c r="A92" s="62" t="s">
        <v>1547</v>
      </c>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11"/>
      <c r="AB92" s="611"/>
      <c r="AC92" s="611"/>
      <c r="AD92" s="611"/>
      <c r="AE92" s="611"/>
      <c r="AF92" s="611"/>
      <c r="AG92" s="611"/>
      <c r="AH92" s="191"/>
      <c r="AI92" s="191"/>
      <c r="AT92" s="4"/>
      <c r="AU92" s="4"/>
      <c r="AV92" s="4"/>
      <c r="AW92" s="4"/>
      <c r="AX92" s="4"/>
      <c r="AY92" s="4"/>
      <c r="AZ92" s="4"/>
      <c r="BA92" s="4"/>
      <c r="BB92" s="4"/>
      <c r="BC92" s="4"/>
      <c r="BD92" s="4"/>
      <c r="BE92" s="4"/>
      <c r="BF92" s="4"/>
      <c r="BG92" s="4"/>
      <c r="BH92" s="4"/>
      <c r="BI92" s="4"/>
      <c r="BJ92" s="4"/>
      <c r="BK92" s="4"/>
      <c r="BL92" s="4"/>
      <c r="BM92" s="4"/>
      <c r="BN92" s="4"/>
      <c r="BO92" s="4"/>
      <c r="BP92" s="4"/>
      <c r="BQ92" s="4"/>
      <c r="BR92" s="4"/>
    </row>
    <row r="93" spans="1:70" s="177" customFormat="1" ht="16.149999999999999" hidden="1" customHeight="1" outlineLevel="1">
      <c r="A93" s="115" t="s">
        <v>1538</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75"/>
      <c r="AB93" s="612">
        <v>1</v>
      </c>
      <c r="AC93" s="612"/>
      <c r="AD93" s="612"/>
      <c r="AE93" s="612"/>
      <c r="AF93" s="612"/>
      <c r="AG93" s="77" t="s">
        <v>154</v>
      </c>
      <c r="AH93" s="181"/>
      <c r="AI93" s="181"/>
      <c r="AT93" s="4"/>
      <c r="AU93" s="4"/>
      <c r="AV93" s="4"/>
      <c r="AW93" s="4"/>
      <c r="AX93" s="4"/>
      <c r="AY93" s="4"/>
      <c r="AZ93" s="4"/>
      <c r="BA93" s="4"/>
      <c r="BB93" s="4"/>
      <c r="BC93" s="4"/>
      <c r="BD93" s="4"/>
      <c r="BE93" s="4"/>
      <c r="BF93" s="4"/>
      <c r="BG93" s="4"/>
      <c r="BH93" s="4"/>
      <c r="BI93" s="4"/>
      <c r="BJ93" s="4"/>
      <c r="BK93" s="4"/>
      <c r="BL93" s="4"/>
      <c r="BM93" s="4"/>
      <c r="BN93" s="4"/>
      <c r="BO93" s="4"/>
      <c r="BP93" s="4"/>
      <c r="BQ93" s="4"/>
      <c r="BR93" s="4"/>
    </row>
    <row r="94" spans="1:70" s="177" customFormat="1" ht="16.149999999999999" hidden="1" customHeight="1" outlineLevel="2">
      <c r="A94" s="104" t="s">
        <v>250</v>
      </c>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76"/>
      <c r="AB94" s="610"/>
      <c r="AC94" s="610"/>
      <c r="AD94" s="610"/>
      <c r="AE94" s="610"/>
      <c r="AF94" s="610"/>
      <c r="AG94" s="121" t="s">
        <v>132</v>
      </c>
      <c r="AH94" s="181"/>
      <c r="AI94" s="181"/>
      <c r="AT94" s="4"/>
      <c r="AU94" s="4"/>
      <c r="AV94" s="4"/>
      <c r="AW94" s="4"/>
      <c r="AX94" s="4"/>
      <c r="AY94" s="4"/>
      <c r="AZ94" s="4"/>
      <c r="BA94" s="4"/>
      <c r="BB94" s="4"/>
      <c r="BC94" s="4"/>
      <c r="BD94" s="4"/>
      <c r="BE94" s="4"/>
      <c r="BF94" s="4"/>
      <c r="BG94" s="4"/>
      <c r="BH94" s="4"/>
      <c r="BI94" s="4"/>
      <c r="BJ94" s="4"/>
      <c r="BK94" s="4"/>
      <c r="BL94" s="4"/>
      <c r="BM94" s="4"/>
      <c r="BN94" s="4"/>
      <c r="BO94" s="4"/>
      <c r="BP94" s="4"/>
      <c r="BQ94" s="4"/>
      <c r="BR94" s="4"/>
    </row>
    <row r="95" spans="1:70" s="177" customFormat="1" ht="16.149999999999999" hidden="1" customHeight="1" outlineLevel="2" collapsed="1">
      <c r="A95" s="104" t="s">
        <v>251</v>
      </c>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76"/>
      <c r="AB95" s="610"/>
      <c r="AC95" s="610"/>
      <c r="AD95" s="610"/>
      <c r="AE95" s="610"/>
      <c r="AF95" s="610"/>
      <c r="AG95" s="121" t="s">
        <v>132</v>
      </c>
      <c r="AT95" s="4"/>
      <c r="AU95" s="4"/>
      <c r="AV95" s="4"/>
      <c r="AW95" s="4"/>
      <c r="AX95" s="4"/>
      <c r="AY95" s="4"/>
      <c r="AZ95" s="4"/>
      <c r="BA95" s="4"/>
      <c r="BB95" s="4"/>
      <c r="BC95" s="4"/>
      <c r="BD95" s="4"/>
      <c r="BE95" s="4"/>
      <c r="BF95" s="4"/>
      <c r="BG95" s="4"/>
      <c r="BH95" s="4"/>
      <c r="BI95" s="4"/>
      <c r="BJ95" s="4"/>
      <c r="BK95" s="4"/>
      <c r="BL95" s="4"/>
      <c r="BM95" s="4"/>
      <c r="BN95" s="4"/>
      <c r="BO95" s="4"/>
      <c r="BP95" s="4"/>
      <c r="BQ95" s="4"/>
      <c r="BR95" s="4"/>
    </row>
    <row r="96" spans="1:70" s="177" customFormat="1" ht="16.149999999999999" hidden="1" customHeight="1" outlineLevel="3">
      <c r="A96" s="104" t="s">
        <v>252</v>
      </c>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13"/>
      <c r="AC96" s="613"/>
      <c r="AD96" s="613"/>
      <c r="AE96" s="613"/>
      <c r="AF96" s="613"/>
      <c r="AG96" s="134" t="s">
        <v>132</v>
      </c>
      <c r="AT96" s="4"/>
      <c r="AU96" s="4"/>
      <c r="AV96" s="4"/>
      <c r="AW96" s="4"/>
      <c r="AX96" s="4"/>
      <c r="AY96" s="4"/>
      <c r="AZ96" s="4"/>
      <c r="BA96" s="4"/>
      <c r="BB96" s="4"/>
      <c r="BC96" s="4"/>
      <c r="BD96" s="4"/>
      <c r="BE96" s="4"/>
      <c r="BF96" s="4"/>
      <c r="BG96" s="4"/>
      <c r="BH96" s="4"/>
      <c r="BI96" s="4"/>
      <c r="BJ96" s="4"/>
      <c r="BK96" s="4"/>
      <c r="BL96" s="4"/>
      <c r="BM96" s="4"/>
      <c r="BN96" s="4"/>
      <c r="BO96" s="4"/>
      <c r="BP96" s="4"/>
      <c r="BQ96" s="4"/>
      <c r="BR96" s="4"/>
    </row>
    <row r="97" spans="1:70" s="177" customFormat="1" ht="16.149999999999999" hidden="1" customHeight="1" outlineLevel="2" collapsed="1">
      <c r="A97" s="104" t="s">
        <v>253</v>
      </c>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10"/>
      <c r="AC97" s="610"/>
      <c r="AD97" s="610"/>
      <c r="AE97" s="610"/>
      <c r="AF97" s="610"/>
      <c r="AG97" s="134" t="s">
        <v>132</v>
      </c>
      <c r="AT97" s="4"/>
      <c r="AU97" s="4"/>
      <c r="AV97" s="4"/>
      <c r="AW97" s="4"/>
      <c r="AX97" s="4"/>
      <c r="AY97" s="4"/>
      <c r="AZ97" s="4"/>
      <c r="BA97" s="4"/>
      <c r="BB97" s="4"/>
      <c r="BC97" s="4"/>
      <c r="BD97" s="4"/>
      <c r="BE97" s="4"/>
      <c r="BF97" s="4"/>
      <c r="BG97" s="4"/>
      <c r="BH97" s="4"/>
      <c r="BI97" s="4"/>
      <c r="BJ97" s="4"/>
      <c r="BK97" s="4"/>
      <c r="BL97" s="4"/>
      <c r="BM97" s="4"/>
      <c r="BN97" s="4"/>
      <c r="BO97" s="4"/>
      <c r="BP97" s="4"/>
      <c r="BQ97" s="4"/>
      <c r="BR97" s="4"/>
    </row>
    <row r="98" spans="1:70" s="177" customFormat="1" ht="16.149999999999999" hidden="1" customHeight="1" outlineLevel="2">
      <c r="A98" s="108" t="s">
        <v>254</v>
      </c>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14">
        <f>AB96-AB94</f>
        <v>0</v>
      </c>
      <c r="AC98" s="614"/>
      <c r="AD98" s="614"/>
      <c r="AE98" s="614"/>
      <c r="AF98" s="614"/>
      <c r="AG98" s="134" t="s">
        <v>132</v>
      </c>
      <c r="AT98" s="4"/>
      <c r="AU98" s="4"/>
      <c r="AV98" s="4"/>
      <c r="AW98" s="4"/>
      <c r="AX98" s="4"/>
      <c r="AY98" s="4"/>
      <c r="AZ98" s="4"/>
      <c r="BA98" s="4"/>
      <c r="BB98" s="4"/>
      <c r="BC98" s="4"/>
      <c r="BD98" s="4"/>
      <c r="BE98" s="4"/>
      <c r="BF98" s="4"/>
      <c r="BG98" s="4"/>
      <c r="BH98" s="4"/>
      <c r="BI98" s="4"/>
      <c r="BJ98" s="4"/>
      <c r="BK98" s="4"/>
      <c r="BL98" s="4"/>
      <c r="BM98" s="4"/>
      <c r="BN98" s="4"/>
      <c r="BO98" s="4"/>
      <c r="BP98" s="4"/>
      <c r="BQ98" s="4"/>
      <c r="BR98" s="4"/>
    </row>
    <row r="99" spans="1:70" s="177" customFormat="1" ht="16.149999999999999" hidden="1" customHeight="1" outlineLevel="1" collapsed="1">
      <c r="A99" s="104" t="s">
        <v>1550</v>
      </c>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598">
        <v>3000</v>
      </c>
      <c r="AB99" s="598"/>
      <c r="AC99" s="271" t="s">
        <v>132</v>
      </c>
      <c r="AD99" s="271" t="s">
        <v>1534</v>
      </c>
      <c r="AE99" s="606"/>
      <c r="AF99" s="606"/>
      <c r="AG99" s="134" t="s">
        <v>162</v>
      </c>
      <c r="AT99" s="4"/>
      <c r="AU99" s="4"/>
      <c r="AV99" s="4"/>
      <c r="AW99" s="4"/>
      <c r="AX99" s="4"/>
      <c r="AY99" s="4"/>
      <c r="AZ99" s="4"/>
      <c r="BA99" s="4"/>
      <c r="BB99" s="4"/>
      <c r="BC99" s="4"/>
      <c r="BD99" s="4"/>
      <c r="BE99" s="4"/>
      <c r="BF99" s="4"/>
      <c r="BG99" s="4"/>
      <c r="BH99" s="4"/>
      <c r="BI99" s="4"/>
      <c r="BJ99" s="4"/>
      <c r="BK99" s="4"/>
      <c r="BL99" s="4"/>
      <c r="BM99" s="4"/>
      <c r="BN99" s="4"/>
      <c r="BO99" s="4"/>
      <c r="BP99" s="4"/>
      <c r="BQ99" s="4"/>
      <c r="BR99" s="4"/>
    </row>
    <row r="100" spans="1:70" s="177" customFormat="1" ht="16.149999999999999" hidden="1" customHeight="1" outlineLevel="2">
      <c r="A100" s="90"/>
      <c r="B100" s="91" t="s">
        <v>168</v>
      </c>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610"/>
      <c r="AC100" s="610"/>
      <c r="AD100" s="610"/>
      <c r="AE100" s="610"/>
      <c r="AF100" s="610"/>
      <c r="AG100" s="137" t="s">
        <v>132</v>
      </c>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row>
    <row r="101" spans="1:70" s="177" customFormat="1" ht="16.149999999999999" hidden="1" customHeight="1" outlineLevel="2" thickBot="1">
      <c r="A101" s="92"/>
      <c r="B101" s="110" t="s">
        <v>169</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615"/>
      <c r="AC101" s="615"/>
      <c r="AD101" s="615"/>
      <c r="AE101" s="615"/>
      <c r="AF101" s="615"/>
      <c r="AG101" s="137" t="s">
        <v>160</v>
      </c>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row>
    <row r="102" spans="1:70" s="177" customFormat="1" ht="16.350000000000001" hidden="1" customHeight="1" outlineLevel="2" thickTop="1" thickBot="1">
      <c r="A102" s="93"/>
      <c r="B102" s="111" t="s">
        <v>170</v>
      </c>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607">
        <f>IFERROR(AB101/AB95*100,0)</f>
        <v>0</v>
      </c>
      <c r="AC102" s="607"/>
      <c r="AD102" s="607"/>
      <c r="AE102" s="607"/>
      <c r="AF102" s="607"/>
      <c r="AG102" s="138" t="s">
        <v>162</v>
      </c>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row>
    <row r="103" spans="1:70" s="177" customFormat="1" ht="16.350000000000001" hidden="1" customHeight="1" outlineLevel="1" collapsed="1">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row>
    <row r="104" spans="1:70" s="177" customFormat="1" ht="16.149999999999999" hidden="1" customHeight="1" outlineLevel="1" thickBot="1">
      <c r="A104" s="62" t="s">
        <v>1548</v>
      </c>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11"/>
      <c r="AB104" s="611"/>
      <c r="AC104" s="611"/>
      <c r="AD104" s="611"/>
      <c r="AE104" s="611"/>
      <c r="AF104" s="611"/>
      <c r="AG104" s="611"/>
      <c r="AH104" s="191"/>
      <c r="AI104" s="191"/>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row>
    <row r="105" spans="1:70" s="177" customFormat="1" ht="16.149999999999999" hidden="1" customHeight="1" outlineLevel="1">
      <c r="A105" s="115" t="s">
        <v>1541</v>
      </c>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75"/>
      <c r="AB105" s="612">
        <v>2</v>
      </c>
      <c r="AC105" s="612"/>
      <c r="AD105" s="612"/>
      <c r="AE105" s="612"/>
      <c r="AF105" s="612"/>
      <c r="AG105" s="77" t="s">
        <v>154</v>
      </c>
      <c r="AH105" s="181"/>
      <c r="AI105" s="181"/>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row>
    <row r="106" spans="1:70" s="177" customFormat="1" ht="16.149999999999999" hidden="1" customHeight="1" outlineLevel="2">
      <c r="A106" s="104" t="s">
        <v>257</v>
      </c>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76"/>
      <c r="AB106" s="610"/>
      <c r="AC106" s="610"/>
      <c r="AD106" s="610"/>
      <c r="AE106" s="610"/>
      <c r="AF106" s="610"/>
      <c r="AG106" s="121" t="s">
        <v>132</v>
      </c>
      <c r="AH106" s="181"/>
      <c r="AI106" s="181"/>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row>
    <row r="107" spans="1:70" s="177" customFormat="1" ht="16.149999999999999" hidden="1" customHeight="1" outlineLevel="2" collapsed="1">
      <c r="A107" s="104" t="s">
        <v>258</v>
      </c>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76"/>
      <c r="AB107" s="610"/>
      <c r="AC107" s="610"/>
      <c r="AD107" s="610"/>
      <c r="AE107" s="610"/>
      <c r="AF107" s="610"/>
      <c r="AG107" s="121" t="s">
        <v>132</v>
      </c>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row>
    <row r="108" spans="1:70" s="177" customFormat="1" ht="16.149999999999999" hidden="1" customHeight="1" outlineLevel="3">
      <c r="A108" s="104" t="s">
        <v>259</v>
      </c>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13"/>
      <c r="AC108" s="613"/>
      <c r="AD108" s="613"/>
      <c r="AE108" s="613"/>
      <c r="AF108" s="613"/>
      <c r="AG108" s="134" t="s">
        <v>132</v>
      </c>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row>
    <row r="109" spans="1:70" s="177" customFormat="1" ht="16.149999999999999" hidden="1" customHeight="1" outlineLevel="2" collapsed="1">
      <c r="A109" s="104" t="s">
        <v>260</v>
      </c>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10"/>
      <c r="AC109" s="610"/>
      <c r="AD109" s="610"/>
      <c r="AE109" s="610"/>
      <c r="AF109" s="610"/>
      <c r="AG109" s="134" t="s">
        <v>132</v>
      </c>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row>
    <row r="110" spans="1:70" s="177" customFormat="1" ht="16.149999999999999" hidden="1" customHeight="1" outlineLevel="2">
      <c r="A110" s="108" t="s">
        <v>261</v>
      </c>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14">
        <f>AB108-AB106</f>
        <v>0</v>
      </c>
      <c r="AC110" s="614"/>
      <c r="AD110" s="614"/>
      <c r="AE110" s="614"/>
      <c r="AF110" s="614"/>
      <c r="AG110" s="134" t="s">
        <v>132</v>
      </c>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row>
    <row r="111" spans="1:70" s="177" customFormat="1" ht="16.149999999999999" hidden="1" customHeight="1" outlineLevel="1" collapsed="1">
      <c r="A111" s="104" t="s">
        <v>1551</v>
      </c>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16">
        <v>1200</v>
      </c>
      <c r="AB111" s="616"/>
      <c r="AC111" s="271" t="s">
        <v>132</v>
      </c>
      <c r="AD111" s="271" t="s">
        <v>1534</v>
      </c>
      <c r="AE111" s="606"/>
      <c r="AF111" s="606"/>
      <c r="AG111" s="134" t="s">
        <v>162</v>
      </c>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row>
    <row r="112" spans="1:70" s="177" customFormat="1" ht="16.149999999999999" hidden="1" customHeight="1" outlineLevel="2">
      <c r="A112" s="90"/>
      <c r="B112" s="91" t="s">
        <v>176</v>
      </c>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610"/>
      <c r="AC112" s="610"/>
      <c r="AD112" s="610"/>
      <c r="AE112" s="610"/>
      <c r="AF112" s="610"/>
      <c r="AG112" s="137" t="s">
        <v>132</v>
      </c>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row>
    <row r="113" spans="1:70" s="177" customFormat="1" ht="16.149999999999999" hidden="1" customHeight="1" outlineLevel="2" thickBot="1">
      <c r="A113" s="92"/>
      <c r="B113" s="110" t="s">
        <v>177</v>
      </c>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615"/>
      <c r="AC113" s="615"/>
      <c r="AD113" s="615"/>
      <c r="AE113" s="615"/>
      <c r="AF113" s="615"/>
      <c r="AG113" s="137" t="s">
        <v>160</v>
      </c>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row>
    <row r="114" spans="1:70" s="177" customFormat="1" ht="16.350000000000001" hidden="1" customHeight="1" outlineLevel="2" thickTop="1" thickBot="1">
      <c r="A114" s="93"/>
      <c r="B114" s="111" t="s">
        <v>178</v>
      </c>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607">
        <f>IFERROR(AB113/AB107*100,0)</f>
        <v>0</v>
      </c>
      <c r="AC114" s="607"/>
      <c r="AD114" s="607"/>
      <c r="AE114" s="607"/>
      <c r="AF114" s="607"/>
      <c r="AG114" s="138" t="s">
        <v>162</v>
      </c>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row>
    <row r="115" spans="1:70" s="177" customFormat="1" ht="13.5" hidden="1" customHeight="1" outlineLevel="1" collapsed="1">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row>
    <row r="116" spans="1:70" s="177" customFormat="1" ht="16.149999999999999" hidden="1" customHeight="1" outlineLevel="1" collapsed="1" thickBot="1">
      <c r="A116" s="2" t="s">
        <v>262</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row>
    <row r="117" spans="1:70" s="177" customFormat="1" ht="16.149999999999999" hidden="1" customHeight="1" outlineLevel="1">
      <c r="A117" s="11" t="s">
        <v>263</v>
      </c>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3"/>
      <c r="AJ117" s="177" t="b">
        <v>0</v>
      </c>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row>
    <row r="118" spans="1:70" s="177" customFormat="1" ht="16.149999999999999" hidden="1" customHeight="1" outlineLevel="1">
      <c r="A118" s="17"/>
      <c r="B118" s="3"/>
      <c r="C118" s="3" t="s">
        <v>227</v>
      </c>
      <c r="D118" s="3"/>
      <c r="E118" s="3"/>
      <c r="F118" s="3"/>
      <c r="G118" s="3"/>
      <c r="H118" s="3"/>
      <c r="I118" s="3"/>
      <c r="J118" s="3"/>
      <c r="K118" s="3"/>
      <c r="L118" s="3"/>
      <c r="M118" s="3" t="s">
        <v>228</v>
      </c>
      <c r="N118" s="3"/>
      <c r="O118" s="3"/>
      <c r="P118" s="3"/>
      <c r="Q118" s="3"/>
      <c r="R118" s="3"/>
      <c r="S118" s="3"/>
      <c r="T118" s="3"/>
      <c r="U118" s="3"/>
      <c r="V118" s="3"/>
      <c r="W118" s="3"/>
      <c r="X118" s="3"/>
      <c r="Y118" s="3"/>
      <c r="Z118" s="3"/>
      <c r="AA118" s="3"/>
      <c r="AB118" s="3"/>
      <c r="AC118" s="3"/>
      <c r="AD118" s="3"/>
      <c r="AE118" s="3"/>
      <c r="AF118" s="3"/>
      <c r="AG118" s="18"/>
      <c r="AJ118" s="177" t="b">
        <v>0</v>
      </c>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row>
    <row r="119" spans="1:70" s="177" customFormat="1" ht="15.6" hidden="1" customHeight="1" outlineLevel="1">
      <c r="A119" s="17"/>
      <c r="B119" s="3"/>
      <c r="C119" s="3" t="s">
        <v>229</v>
      </c>
      <c r="D119" s="3"/>
      <c r="E119" s="3"/>
      <c r="F119" s="3"/>
      <c r="G119" s="3"/>
      <c r="H119" s="3"/>
      <c r="I119" s="3"/>
      <c r="J119" s="617"/>
      <c r="K119" s="617"/>
      <c r="L119" s="617"/>
      <c r="M119" s="617"/>
      <c r="N119" s="617"/>
      <c r="O119" s="617"/>
      <c r="P119" s="617"/>
      <c r="Q119" s="617"/>
      <c r="R119" s="617"/>
      <c r="S119" s="617"/>
      <c r="T119" s="617"/>
      <c r="U119" s="617"/>
      <c r="V119" s="617"/>
      <c r="W119" s="617"/>
      <c r="X119" s="617"/>
      <c r="Y119" s="617"/>
      <c r="Z119" s="617"/>
      <c r="AA119" s="617"/>
      <c r="AB119" s="617"/>
      <c r="AC119" s="617"/>
      <c r="AD119" s="617"/>
      <c r="AE119" s="617"/>
      <c r="AF119" s="617"/>
      <c r="AG119" s="18" t="s">
        <v>63</v>
      </c>
      <c r="AJ119" s="177" t="b">
        <v>0</v>
      </c>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row>
    <row r="120" spans="1:70" s="177" customFormat="1" ht="5.45" hidden="1" customHeight="1" outlineLevel="1">
      <c r="A120" s="14"/>
      <c r="B120" s="15"/>
      <c r="C120" s="15"/>
      <c r="D120" s="15"/>
      <c r="E120" s="15"/>
      <c r="F120" s="15"/>
      <c r="G120" s="15"/>
      <c r="H120" s="15"/>
      <c r="I120" s="15"/>
      <c r="J120" s="15"/>
      <c r="K120" s="15"/>
      <c r="L120" s="26"/>
      <c r="M120" s="26"/>
      <c r="N120" s="26"/>
      <c r="O120" s="26"/>
      <c r="P120" s="26"/>
      <c r="Q120" s="26"/>
      <c r="R120" s="26"/>
      <c r="S120" s="26"/>
      <c r="T120" s="26"/>
      <c r="U120" s="26"/>
      <c r="V120" s="26"/>
      <c r="W120" s="26"/>
      <c r="X120" s="26"/>
      <c r="Y120" s="26"/>
      <c r="Z120" s="26"/>
      <c r="AA120" s="26"/>
      <c r="AB120" s="26"/>
      <c r="AC120" s="26"/>
      <c r="AD120" s="26"/>
      <c r="AE120" s="26"/>
      <c r="AF120" s="26"/>
      <c r="AG120" s="16"/>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row>
    <row r="121" spans="1:70" s="177" customFormat="1" hidden="1" outlineLevel="1">
      <c r="A121" s="23" t="s">
        <v>264</v>
      </c>
      <c r="B121" s="24"/>
      <c r="C121" s="24"/>
      <c r="D121" s="24"/>
      <c r="E121" s="24"/>
      <c r="F121" s="24"/>
      <c r="G121" s="24"/>
      <c r="H121" s="24"/>
      <c r="I121" s="24"/>
      <c r="J121" s="24"/>
      <c r="K121" s="24"/>
      <c r="L121" s="27"/>
      <c r="M121" s="27"/>
      <c r="N121" s="27"/>
      <c r="O121" s="27"/>
      <c r="P121" s="27"/>
      <c r="Q121" s="27"/>
      <c r="R121" s="27"/>
      <c r="S121" s="27"/>
      <c r="T121" s="27"/>
      <c r="U121" s="27"/>
      <c r="V121" s="27"/>
      <c r="W121" s="27"/>
      <c r="X121" s="27"/>
      <c r="Y121" s="27"/>
      <c r="Z121" s="27"/>
      <c r="AA121" s="27"/>
      <c r="AB121" s="27"/>
      <c r="AC121" s="27"/>
      <c r="AD121" s="27"/>
      <c r="AE121" s="27"/>
      <c r="AF121" s="27"/>
      <c r="AG121" s="25"/>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row>
    <row r="122" spans="1:70" s="177" customFormat="1" ht="49.15" hidden="1" customHeight="1" outlineLevel="1">
      <c r="A122" s="17"/>
      <c r="B122" s="3"/>
      <c r="C122" s="618"/>
      <c r="D122" s="618"/>
      <c r="E122" s="618"/>
      <c r="F122" s="618"/>
      <c r="G122" s="618"/>
      <c r="H122" s="618"/>
      <c r="I122" s="618"/>
      <c r="J122" s="618"/>
      <c r="K122" s="618"/>
      <c r="L122" s="618"/>
      <c r="M122" s="618"/>
      <c r="N122" s="618"/>
      <c r="O122" s="618"/>
      <c r="P122" s="618"/>
      <c r="Q122" s="618"/>
      <c r="R122" s="618"/>
      <c r="S122" s="618"/>
      <c r="T122" s="618"/>
      <c r="U122" s="618"/>
      <c r="V122" s="618"/>
      <c r="W122" s="618"/>
      <c r="X122" s="618"/>
      <c r="Y122" s="618"/>
      <c r="Z122" s="618"/>
      <c r="AA122" s="618"/>
      <c r="AB122" s="618"/>
      <c r="AC122" s="618"/>
      <c r="AD122" s="618"/>
      <c r="AE122" s="618"/>
      <c r="AF122" s="618"/>
      <c r="AG122" s="18"/>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row>
    <row r="123" spans="1:70" s="177" customFormat="1" ht="9" hidden="1" customHeight="1" outlineLevel="1" thickBot="1">
      <c r="A123" s="8"/>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10"/>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row>
    <row r="124" spans="1:70" s="177" customFormat="1" ht="15" customHeight="1" collapsed="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row>
    <row r="125" spans="1:70" s="177" customFormat="1" ht="15" customHeight="1">
      <c r="A125" s="619" t="s">
        <v>231</v>
      </c>
      <c r="B125" s="619"/>
      <c r="C125" s="619"/>
      <c r="D125" s="619"/>
      <c r="E125" s="619"/>
      <c r="F125" s="619"/>
      <c r="G125" s="619"/>
      <c r="H125" s="619"/>
      <c r="I125" s="619"/>
      <c r="J125" s="619"/>
      <c r="K125" s="619"/>
      <c r="L125" s="619"/>
      <c r="M125" s="619"/>
      <c r="N125" s="619"/>
      <c r="O125" s="619"/>
      <c r="P125" s="619"/>
      <c r="Q125" s="619"/>
      <c r="R125" s="619"/>
      <c r="S125" s="619"/>
      <c r="T125" s="619"/>
      <c r="U125" s="619"/>
      <c r="V125" s="619"/>
      <c r="W125" s="619"/>
      <c r="X125" s="619"/>
      <c r="Y125" s="619"/>
      <c r="Z125" s="619"/>
      <c r="AA125" s="619"/>
      <c r="AB125" s="619"/>
      <c r="AC125" s="619"/>
      <c r="AD125" s="619"/>
      <c r="AE125" s="619"/>
      <c r="AF125" s="619"/>
      <c r="AG125" s="619"/>
      <c r="AH125" s="195"/>
      <c r="AI125" s="195"/>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row>
    <row r="126" spans="1:70" s="177" customFormat="1" ht="15" customHeight="1">
      <c r="A126" s="619"/>
      <c r="B126" s="619"/>
      <c r="C126" s="619"/>
      <c r="D126" s="619"/>
      <c r="E126" s="619"/>
      <c r="F126" s="619"/>
      <c r="G126" s="619"/>
      <c r="H126" s="619"/>
      <c r="I126" s="619"/>
      <c r="J126" s="619"/>
      <c r="K126" s="619"/>
      <c r="L126" s="619"/>
      <c r="M126" s="619"/>
      <c r="N126" s="619"/>
      <c r="O126" s="619"/>
      <c r="P126" s="619"/>
      <c r="Q126" s="619"/>
      <c r="R126" s="619"/>
      <c r="S126" s="619"/>
      <c r="T126" s="619"/>
      <c r="U126" s="619"/>
      <c r="V126" s="619"/>
      <c r="W126" s="619"/>
      <c r="X126" s="619"/>
      <c r="Y126" s="619"/>
      <c r="Z126" s="619"/>
      <c r="AA126" s="619"/>
      <c r="AB126" s="619"/>
      <c r="AC126" s="619"/>
      <c r="AD126" s="619"/>
      <c r="AE126" s="619"/>
      <c r="AF126" s="619"/>
      <c r="AG126" s="619"/>
      <c r="AH126" s="195"/>
      <c r="AI126" s="195"/>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row>
    <row r="127" spans="1:70" s="177" customFormat="1" ht="15" customHeight="1">
      <c r="A127" s="3"/>
      <c r="B127" s="3"/>
      <c r="C127" s="3" t="s">
        <v>15</v>
      </c>
      <c r="D127" s="3"/>
      <c r="E127" s="620"/>
      <c r="F127" s="620"/>
      <c r="G127" s="3" t="s">
        <v>16</v>
      </c>
      <c r="H127" s="620"/>
      <c r="I127" s="620"/>
      <c r="J127" s="3" t="s">
        <v>126</v>
      </c>
      <c r="K127" s="620"/>
      <c r="L127" s="620"/>
      <c r="M127" s="3" t="s">
        <v>18</v>
      </c>
      <c r="N127" s="3"/>
      <c r="O127" s="3"/>
      <c r="P127" s="3" t="s">
        <v>232</v>
      </c>
      <c r="Q127" s="3"/>
      <c r="R127" s="3"/>
      <c r="S127" s="3"/>
      <c r="T127" s="621"/>
      <c r="U127" s="621"/>
      <c r="V127" s="621"/>
      <c r="W127" s="621"/>
      <c r="X127" s="621"/>
      <c r="Y127" s="621"/>
      <c r="Z127" s="621"/>
      <c r="AA127" s="621"/>
      <c r="AB127" s="621"/>
      <c r="AC127" s="621"/>
      <c r="AD127" s="621"/>
      <c r="AE127" s="621"/>
      <c r="AF127" s="621"/>
      <c r="AG127" s="3"/>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row>
    <row r="128" spans="1:70" s="177" customFormat="1" ht="15" customHeight="1">
      <c r="A128" s="3"/>
      <c r="B128" s="3"/>
      <c r="C128" s="3"/>
      <c r="D128" s="3"/>
      <c r="E128" s="244"/>
      <c r="F128" s="244"/>
      <c r="G128" s="3"/>
      <c r="H128" s="244"/>
      <c r="I128" s="244"/>
      <c r="J128" s="3"/>
      <c r="K128" s="244"/>
      <c r="L128" s="244"/>
      <c r="M128" s="3"/>
      <c r="N128" s="3"/>
      <c r="O128" s="3"/>
      <c r="P128" s="3"/>
      <c r="Q128" s="3"/>
      <c r="R128" s="3"/>
      <c r="S128" s="3"/>
      <c r="T128" s="244"/>
      <c r="U128" s="244"/>
      <c r="V128" s="244"/>
      <c r="W128" s="244"/>
      <c r="X128" s="244"/>
      <c r="Y128" s="244"/>
      <c r="Z128" s="244"/>
      <c r="AA128" s="244"/>
      <c r="AB128" s="244"/>
      <c r="AC128" s="244"/>
      <c r="AD128" s="244"/>
      <c r="AE128" s="244"/>
      <c r="AF128" s="244"/>
      <c r="AG128" s="3"/>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row>
    <row r="129" spans="1:70" s="177" customFormat="1" ht="15" customHeight="1">
      <c r="A129" s="48" t="s">
        <v>233</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row>
    <row r="130" spans="1:70" s="177" customFormat="1" ht="15" customHeight="1">
      <c r="A130" s="257" t="s">
        <v>1450</v>
      </c>
      <c r="B130" s="250" t="s">
        <v>1528</v>
      </c>
      <c r="C130" s="255"/>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00"/>
      <c r="AI130" s="195"/>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row>
    <row r="131" spans="1:70" s="177" customFormat="1" ht="15" customHeight="1">
      <c r="A131" s="255"/>
      <c r="B131" s="256" t="s">
        <v>1529</v>
      </c>
      <c r="C131" s="255"/>
      <c r="D131" s="255"/>
      <c r="E131" s="255"/>
      <c r="F131" s="255"/>
      <c r="G131" s="255"/>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00"/>
      <c r="AI131" s="195"/>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row>
    <row r="132" spans="1:70" s="177" customFormat="1" ht="15" customHeight="1">
      <c r="A132" s="256"/>
      <c r="B132" s="256"/>
      <c r="C132" s="255"/>
      <c r="D132" s="255"/>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00"/>
      <c r="AI132" s="195"/>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row>
    <row r="133" spans="1:70" s="177" customFormat="1" ht="15" customHeight="1">
      <c r="A133" s="256"/>
      <c r="B133" s="256"/>
      <c r="C133" s="255"/>
      <c r="D133" s="255"/>
      <c r="E133" s="255"/>
      <c r="F133" s="255"/>
      <c r="G133" s="255"/>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c r="AE133" s="255"/>
      <c r="AF133" s="255"/>
      <c r="AG133" s="255"/>
      <c r="AH133" s="200"/>
      <c r="AI133" s="195"/>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row>
    <row r="134" spans="1:70" s="177" customFormat="1" ht="15" customHeight="1">
      <c r="A134" s="256"/>
      <c r="B134" s="256"/>
      <c r="C134" s="255"/>
      <c r="D134" s="255"/>
      <c r="E134" s="255"/>
      <c r="F134" s="255"/>
      <c r="G134" s="255"/>
      <c r="H134" s="255"/>
      <c r="I134" s="255"/>
      <c r="J134" s="255"/>
      <c r="K134" s="255"/>
      <c r="L134" s="255"/>
      <c r="M134" s="255"/>
      <c r="N134" s="255"/>
      <c r="O134" s="255"/>
      <c r="P134" s="255"/>
      <c r="Q134" s="255"/>
      <c r="R134" s="255"/>
      <c r="S134" s="255"/>
      <c r="T134" s="255"/>
      <c r="U134" s="255"/>
      <c r="V134" s="255"/>
      <c r="W134" s="255"/>
      <c r="X134" s="255"/>
      <c r="Y134" s="255"/>
      <c r="Z134" s="255"/>
      <c r="AA134" s="255"/>
      <c r="AB134" s="255"/>
      <c r="AC134" s="255"/>
      <c r="AD134" s="255"/>
      <c r="AE134" s="255"/>
      <c r="AF134" s="255"/>
      <c r="AG134" s="255"/>
      <c r="AH134" s="200"/>
      <c r="AI134" s="195"/>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row>
    <row r="135" spans="1:70" s="177" customFormat="1" ht="15" customHeight="1">
      <c r="A135" s="256"/>
      <c r="B135" s="256"/>
      <c r="C135" s="255"/>
      <c r="D135" s="255"/>
      <c r="E135" s="255"/>
      <c r="F135" s="255"/>
      <c r="G135" s="255"/>
      <c r="H135" s="255"/>
      <c r="I135" s="255"/>
      <c r="J135" s="255"/>
      <c r="K135" s="255"/>
      <c r="L135" s="255"/>
      <c r="M135" s="255"/>
      <c r="N135" s="255"/>
      <c r="O135" s="255"/>
      <c r="P135" s="255"/>
      <c r="Q135" s="255"/>
      <c r="R135" s="255"/>
      <c r="S135" s="255"/>
      <c r="T135" s="255"/>
      <c r="U135" s="255"/>
      <c r="V135" s="255"/>
      <c r="W135" s="255"/>
      <c r="X135" s="255"/>
      <c r="Y135" s="255"/>
      <c r="Z135" s="255"/>
      <c r="AA135" s="255"/>
      <c r="AB135" s="255"/>
      <c r="AC135" s="255"/>
      <c r="AD135" s="255"/>
      <c r="AE135" s="255"/>
      <c r="AF135" s="255"/>
      <c r="AG135" s="255"/>
      <c r="AH135" s="200"/>
      <c r="AI135" s="195"/>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row>
    <row r="136" spans="1:70" s="177" customFormat="1" ht="15" customHeight="1">
      <c r="A136" s="256"/>
      <c r="B136" s="256"/>
      <c r="C136" s="255"/>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00"/>
      <c r="AI136" s="195"/>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row>
    <row r="137" spans="1:70" s="177" customFormat="1" ht="15" customHeight="1">
      <c r="A137" s="256"/>
      <c r="B137" s="256"/>
      <c r="C137" s="255"/>
      <c r="D137" s="255"/>
      <c r="E137" s="255"/>
      <c r="F137" s="255"/>
      <c r="G137" s="255"/>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5"/>
      <c r="AE137" s="255"/>
      <c r="AF137" s="255"/>
      <c r="AG137" s="255"/>
      <c r="AH137" s="200"/>
      <c r="AI137" s="195"/>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row>
    <row r="138" spans="1:70" s="177" customFormat="1" ht="15" customHeight="1">
      <c r="A138" s="256"/>
      <c r="B138" s="256"/>
      <c r="C138" s="255"/>
      <c r="D138" s="255"/>
      <c r="E138" s="255"/>
      <c r="F138" s="255"/>
      <c r="G138" s="255"/>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5"/>
      <c r="AE138" s="255"/>
      <c r="AF138" s="255"/>
      <c r="AG138" s="255"/>
      <c r="AH138" s="200"/>
      <c r="AI138" s="195"/>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row>
    <row r="139" spans="1:70" s="177" customFormat="1" ht="15" customHeight="1">
      <c r="A139" s="256"/>
      <c r="B139" s="256"/>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00"/>
      <c r="AI139" s="195"/>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row>
    <row r="140" spans="1:70" s="177" customFormat="1" ht="15" customHeight="1">
      <c r="A140" s="256"/>
      <c r="B140" s="256"/>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00"/>
      <c r="AI140" s="195"/>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row>
    <row r="141" spans="1:70" s="177" customFormat="1" ht="15" customHeight="1">
      <c r="A141" s="256"/>
      <c r="B141" s="256"/>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00"/>
      <c r="AI141" s="195"/>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row>
    <row r="142" spans="1:70" s="177" customFormat="1" ht="15" customHeight="1">
      <c r="A142" s="256"/>
      <c r="B142" s="256"/>
      <c r="C142" s="255"/>
      <c r="D142" s="255"/>
      <c r="E142" s="255"/>
      <c r="F142" s="255"/>
      <c r="G142" s="255"/>
      <c r="H142" s="255"/>
      <c r="I142" s="255"/>
      <c r="J142" s="255"/>
      <c r="K142" s="255"/>
      <c r="L142" s="255"/>
      <c r="M142" s="255"/>
      <c r="N142" s="255"/>
      <c r="O142" s="255"/>
      <c r="P142" s="255"/>
      <c r="Q142" s="255"/>
      <c r="R142" s="255"/>
      <c r="S142" s="255"/>
      <c r="T142" s="255"/>
      <c r="U142" s="255"/>
      <c r="V142" s="255"/>
      <c r="W142" s="255"/>
      <c r="X142" s="255"/>
      <c r="Y142" s="255"/>
      <c r="Z142" s="255"/>
      <c r="AA142" s="255"/>
      <c r="AB142" s="255"/>
      <c r="AC142" s="255"/>
      <c r="AD142" s="255"/>
      <c r="AE142" s="255"/>
      <c r="AF142" s="255"/>
      <c r="AG142" s="255"/>
      <c r="AH142" s="200"/>
      <c r="AI142" s="195"/>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row>
    <row r="143" spans="1:70" s="177" customFormat="1" ht="15" customHeight="1">
      <c r="A143" s="256"/>
      <c r="B143" s="256"/>
      <c r="C143" s="255"/>
      <c r="D143" s="255"/>
      <c r="E143" s="255"/>
      <c r="F143" s="255"/>
      <c r="G143" s="255"/>
      <c r="H143" s="255"/>
      <c r="I143" s="255"/>
      <c r="J143" s="255"/>
      <c r="K143" s="255"/>
      <c r="L143" s="255"/>
      <c r="M143" s="255"/>
      <c r="N143" s="255"/>
      <c r="O143" s="255"/>
      <c r="P143" s="255"/>
      <c r="Q143" s="255"/>
      <c r="R143" s="255"/>
      <c r="S143" s="255"/>
      <c r="T143" s="255"/>
      <c r="U143" s="255"/>
      <c r="V143" s="255"/>
      <c r="W143" s="255"/>
      <c r="X143" s="255"/>
      <c r="Y143" s="255"/>
      <c r="Z143" s="255"/>
      <c r="AA143" s="255"/>
      <c r="AB143" s="255"/>
      <c r="AC143" s="255"/>
      <c r="AD143" s="255"/>
      <c r="AE143" s="255"/>
      <c r="AF143" s="255"/>
      <c r="AG143" s="255"/>
      <c r="AH143" s="200"/>
      <c r="AI143" s="195"/>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row>
    <row r="144" spans="1:70" s="177" customFormat="1" ht="15" customHeight="1">
      <c r="A144" s="256"/>
      <c r="B144" s="256"/>
      <c r="C144" s="255"/>
      <c r="D144" s="255"/>
      <c r="E144" s="255"/>
      <c r="F144" s="255"/>
      <c r="G144" s="255"/>
      <c r="H144" s="255"/>
      <c r="I144" s="255"/>
      <c r="J144" s="255"/>
      <c r="K144" s="255"/>
      <c r="L144" s="255"/>
      <c r="M144" s="255"/>
      <c r="N144" s="255"/>
      <c r="O144" s="255"/>
      <c r="P144" s="255"/>
      <c r="Q144" s="255"/>
      <c r="R144" s="255"/>
      <c r="S144" s="255"/>
      <c r="T144" s="255"/>
      <c r="U144" s="255"/>
      <c r="V144" s="255"/>
      <c r="W144" s="255"/>
      <c r="X144" s="255"/>
      <c r="Y144" s="255"/>
      <c r="Z144" s="255"/>
      <c r="AA144" s="255"/>
      <c r="AB144" s="255"/>
      <c r="AC144" s="255"/>
      <c r="AD144" s="255"/>
      <c r="AE144" s="255"/>
      <c r="AF144" s="255"/>
      <c r="AG144" s="255"/>
      <c r="AH144" s="200"/>
      <c r="AI144" s="195"/>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row>
    <row r="145" spans="1:70" s="177" customFormat="1" ht="15" customHeight="1">
      <c r="A145" s="256"/>
      <c r="B145" s="256"/>
      <c r="C145" s="255"/>
      <c r="D145" s="255"/>
      <c r="E145" s="255"/>
      <c r="F145" s="255"/>
      <c r="G145" s="255"/>
      <c r="H145" s="255"/>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00"/>
      <c r="AI145" s="195"/>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row>
    <row r="146" spans="1:70" s="177" customFormat="1" ht="15" customHeight="1">
      <c r="A146" s="256"/>
      <c r="B146" s="256"/>
      <c r="C146" s="255"/>
      <c r="D146" s="255"/>
      <c r="E146" s="255"/>
      <c r="F146" s="255"/>
      <c r="G146" s="255"/>
      <c r="H146" s="255"/>
      <c r="I146" s="255"/>
      <c r="J146" s="255"/>
      <c r="K146" s="255"/>
      <c r="L146" s="255"/>
      <c r="M146" s="255"/>
      <c r="N146" s="255"/>
      <c r="O146" s="255"/>
      <c r="P146" s="255"/>
      <c r="Q146" s="255"/>
      <c r="R146" s="255"/>
      <c r="S146" s="255"/>
      <c r="T146" s="255"/>
      <c r="U146" s="255"/>
      <c r="V146" s="255"/>
      <c r="W146" s="255"/>
      <c r="X146" s="255"/>
      <c r="Y146" s="255"/>
      <c r="Z146" s="255"/>
      <c r="AA146" s="255"/>
      <c r="AB146" s="255"/>
      <c r="AC146" s="255"/>
      <c r="AD146" s="255"/>
      <c r="AE146" s="255"/>
      <c r="AF146" s="255"/>
      <c r="AG146" s="255"/>
      <c r="AH146" s="200"/>
      <c r="AI146" s="195"/>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row>
    <row r="147" spans="1:70" s="177" customFormat="1" ht="15" customHeight="1">
      <c r="A147" s="256"/>
      <c r="B147" s="256"/>
      <c r="C147" s="255"/>
      <c r="D147" s="255"/>
      <c r="E147" s="255"/>
      <c r="F147" s="255"/>
      <c r="G147" s="255"/>
      <c r="H147" s="255"/>
      <c r="I147" s="255"/>
      <c r="J147" s="255"/>
      <c r="K147" s="255"/>
      <c r="L147" s="255"/>
      <c r="M147" s="255"/>
      <c r="N147" s="255"/>
      <c r="O147" s="255"/>
      <c r="P147" s="255"/>
      <c r="Q147" s="255"/>
      <c r="R147" s="255"/>
      <c r="S147" s="255"/>
      <c r="T147" s="255"/>
      <c r="U147" s="255"/>
      <c r="V147" s="255"/>
      <c r="W147" s="255"/>
      <c r="X147" s="255"/>
      <c r="Y147" s="255"/>
      <c r="Z147" s="255"/>
      <c r="AA147" s="255"/>
      <c r="AB147" s="255"/>
      <c r="AC147" s="255"/>
      <c r="AD147" s="255"/>
      <c r="AE147" s="255"/>
      <c r="AF147" s="255"/>
      <c r="AG147" s="255"/>
      <c r="AH147" s="200"/>
      <c r="AI147" s="195"/>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row>
    <row r="148" spans="1:70" s="177" customFormat="1" ht="15" customHeight="1">
      <c r="A148" s="256"/>
      <c r="B148" s="256"/>
      <c r="C148" s="255"/>
      <c r="D148" s="255"/>
      <c r="E148" s="255"/>
      <c r="F148" s="255"/>
      <c r="G148" s="255"/>
      <c r="H148" s="255"/>
      <c r="I148" s="255"/>
      <c r="J148" s="255"/>
      <c r="K148" s="255"/>
      <c r="L148" s="255"/>
      <c r="M148" s="255"/>
      <c r="N148" s="255"/>
      <c r="O148" s="255"/>
      <c r="P148" s="255"/>
      <c r="Q148" s="255"/>
      <c r="R148" s="255"/>
      <c r="S148" s="255"/>
      <c r="T148" s="255"/>
      <c r="U148" s="255"/>
      <c r="V148" s="255"/>
      <c r="W148" s="255"/>
      <c r="X148" s="255"/>
      <c r="Y148" s="255"/>
      <c r="Z148" s="255"/>
      <c r="AA148" s="255"/>
      <c r="AB148" s="255"/>
      <c r="AC148" s="255"/>
      <c r="AD148" s="255"/>
      <c r="AE148" s="255"/>
      <c r="AF148" s="255"/>
      <c r="AG148" s="255"/>
      <c r="AH148" s="200"/>
      <c r="AI148" s="195"/>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row>
    <row r="149" spans="1:70" s="177" customFormat="1" ht="15" customHeight="1">
      <c r="A149" s="256"/>
      <c r="B149" s="256"/>
      <c r="C149" s="255"/>
      <c r="D149" s="255"/>
      <c r="E149" s="255"/>
      <c r="F149" s="255"/>
      <c r="G149" s="255"/>
      <c r="H149" s="255"/>
      <c r="I149" s="255"/>
      <c r="J149" s="255"/>
      <c r="K149" s="255"/>
      <c r="L149" s="255"/>
      <c r="M149" s="255"/>
      <c r="N149" s="255"/>
      <c r="O149" s="255"/>
      <c r="P149" s="255"/>
      <c r="Q149" s="255"/>
      <c r="R149" s="255"/>
      <c r="S149" s="255"/>
      <c r="T149" s="255"/>
      <c r="U149" s="255"/>
      <c r="V149" s="255"/>
      <c r="W149" s="255"/>
      <c r="X149" s="255"/>
      <c r="Y149" s="255"/>
      <c r="Z149" s="255"/>
      <c r="AA149" s="255"/>
      <c r="AB149" s="255"/>
      <c r="AC149" s="255"/>
      <c r="AD149" s="255"/>
      <c r="AE149" s="255"/>
      <c r="AF149" s="255"/>
      <c r="AG149" s="255"/>
      <c r="AH149" s="200"/>
      <c r="AI149" s="195"/>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row>
    <row r="150" spans="1:70" s="177" customFormat="1" ht="15" customHeight="1">
      <c r="A150" s="256"/>
      <c r="B150" s="256"/>
      <c r="C150" s="255"/>
      <c r="D150" s="255"/>
      <c r="E150" s="255"/>
      <c r="F150" s="255"/>
      <c r="G150" s="255"/>
      <c r="H150" s="255"/>
      <c r="I150" s="255"/>
      <c r="J150" s="255"/>
      <c r="K150" s="255"/>
      <c r="L150" s="255"/>
      <c r="M150" s="255"/>
      <c r="N150" s="255"/>
      <c r="O150" s="255"/>
      <c r="P150" s="255"/>
      <c r="Q150" s="255"/>
      <c r="R150" s="255"/>
      <c r="S150" s="255"/>
      <c r="T150" s="255"/>
      <c r="U150" s="255"/>
      <c r="V150" s="255"/>
      <c r="W150" s="255"/>
      <c r="X150" s="255"/>
      <c r="Y150" s="255"/>
      <c r="Z150" s="255"/>
      <c r="AA150" s="255"/>
      <c r="AB150" s="255"/>
      <c r="AC150" s="255"/>
      <c r="AD150" s="255"/>
      <c r="AE150" s="255"/>
      <c r="AF150" s="255"/>
      <c r="AG150" s="255"/>
      <c r="AH150" s="200"/>
      <c r="AI150" s="195"/>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row>
    <row r="151" spans="1:70" s="177" customFormat="1" ht="15" customHeight="1">
      <c r="A151" s="256"/>
      <c r="B151" s="256"/>
      <c r="C151" s="255"/>
      <c r="D151" s="255"/>
      <c r="E151" s="255"/>
      <c r="F151" s="255"/>
      <c r="G151" s="255"/>
      <c r="H151" s="255"/>
      <c r="I151" s="255"/>
      <c r="J151" s="255"/>
      <c r="K151" s="255"/>
      <c r="L151" s="255"/>
      <c r="M151" s="255"/>
      <c r="N151" s="255"/>
      <c r="O151" s="255"/>
      <c r="P151" s="255"/>
      <c r="Q151" s="255"/>
      <c r="R151" s="255"/>
      <c r="S151" s="255"/>
      <c r="T151" s="255"/>
      <c r="U151" s="255"/>
      <c r="V151" s="255"/>
      <c r="W151" s="255"/>
      <c r="X151" s="255"/>
      <c r="Y151" s="255"/>
      <c r="Z151" s="255"/>
      <c r="AA151" s="255"/>
      <c r="AB151" s="255"/>
      <c r="AC151" s="255"/>
      <c r="AD151" s="255"/>
      <c r="AE151" s="255"/>
      <c r="AF151" s="255"/>
      <c r="AG151" s="255"/>
      <c r="AH151" s="200"/>
      <c r="AI151" s="195"/>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row>
    <row r="152" spans="1:70" s="177" customFormat="1" ht="15" customHeight="1">
      <c r="A152" s="256"/>
      <c r="B152" s="256"/>
      <c r="C152" s="255"/>
      <c r="D152" s="255"/>
      <c r="E152" s="255"/>
      <c r="F152" s="255"/>
      <c r="G152" s="255"/>
      <c r="H152" s="255"/>
      <c r="I152" s="255"/>
      <c r="J152" s="255"/>
      <c r="K152" s="255"/>
      <c r="L152" s="255"/>
      <c r="M152" s="255"/>
      <c r="N152" s="255"/>
      <c r="O152" s="255"/>
      <c r="P152" s="255"/>
      <c r="Q152" s="255"/>
      <c r="R152" s="255"/>
      <c r="S152" s="255"/>
      <c r="T152" s="255"/>
      <c r="U152" s="255"/>
      <c r="V152" s="255"/>
      <c r="W152" s="255"/>
      <c r="X152" s="255"/>
      <c r="Y152" s="255"/>
      <c r="Z152" s="255"/>
      <c r="AA152" s="255"/>
      <c r="AB152" s="255"/>
      <c r="AC152" s="255"/>
      <c r="AD152" s="255"/>
      <c r="AE152" s="255"/>
      <c r="AF152" s="255"/>
      <c r="AG152" s="255"/>
      <c r="AH152" s="200"/>
      <c r="AI152" s="195"/>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row>
    <row r="153" spans="1:70" s="177" customFormat="1" ht="15" customHeight="1">
      <c r="A153" s="256"/>
      <c r="B153" s="256"/>
      <c r="C153" s="255"/>
      <c r="D153" s="255"/>
      <c r="E153" s="255"/>
      <c r="F153" s="255"/>
      <c r="G153" s="255"/>
      <c r="H153" s="255"/>
      <c r="I153" s="255"/>
      <c r="J153" s="255"/>
      <c r="K153" s="255"/>
      <c r="L153" s="255"/>
      <c r="M153" s="255"/>
      <c r="N153" s="255"/>
      <c r="O153" s="255"/>
      <c r="P153" s="255"/>
      <c r="Q153" s="255"/>
      <c r="R153" s="255"/>
      <c r="S153" s="255"/>
      <c r="T153" s="255"/>
      <c r="U153" s="255"/>
      <c r="V153" s="255"/>
      <c r="W153" s="255"/>
      <c r="X153" s="255"/>
      <c r="Y153" s="255"/>
      <c r="Z153" s="255"/>
      <c r="AA153" s="255"/>
      <c r="AB153" s="255"/>
      <c r="AC153" s="255"/>
      <c r="AD153" s="255"/>
      <c r="AE153" s="255"/>
      <c r="AF153" s="255"/>
      <c r="AG153" s="255"/>
      <c r="AH153" s="200"/>
      <c r="AI153" s="195"/>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row>
    <row r="154" spans="1:70" s="177" customFormat="1" ht="15" customHeight="1">
      <c r="A154" s="256"/>
      <c r="B154" s="256"/>
      <c r="C154" s="255"/>
      <c r="D154" s="255"/>
      <c r="E154" s="255"/>
      <c r="F154" s="255"/>
      <c r="G154" s="255"/>
      <c r="H154" s="255"/>
      <c r="I154" s="255"/>
      <c r="J154" s="255"/>
      <c r="K154" s="255"/>
      <c r="L154" s="255"/>
      <c r="M154" s="255"/>
      <c r="N154" s="255"/>
      <c r="O154" s="255"/>
      <c r="P154" s="255"/>
      <c r="Q154" s="255"/>
      <c r="R154" s="255"/>
      <c r="S154" s="255"/>
      <c r="T154" s="255"/>
      <c r="U154" s="255"/>
      <c r="V154" s="255"/>
      <c r="W154" s="255"/>
      <c r="X154" s="255"/>
      <c r="Y154" s="255"/>
      <c r="Z154" s="255"/>
      <c r="AA154" s="255"/>
      <c r="AB154" s="255"/>
      <c r="AC154" s="255"/>
      <c r="AD154" s="255"/>
      <c r="AE154" s="255"/>
      <c r="AF154" s="255"/>
      <c r="AG154" s="255"/>
      <c r="AH154" s="200"/>
      <c r="AI154" s="195"/>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row>
    <row r="155" spans="1:70" s="177" customFormat="1" ht="15" customHeight="1">
      <c r="A155" s="256"/>
      <c r="B155" s="256"/>
      <c r="C155" s="255"/>
      <c r="D155" s="255"/>
      <c r="E155" s="255"/>
      <c r="F155" s="255"/>
      <c r="G155" s="255"/>
      <c r="H155" s="255"/>
      <c r="I155" s="255"/>
      <c r="J155" s="255"/>
      <c r="K155" s="255"/>
      <c r="L155" s="255"/>
      <c r="M155" s="255"/>
      <c r="N155" s="255"/>
      <c r="O155" s="255"/>
      <c r="P155" s="255"/>
      <c r="Q155" s="255"/>
      <c r="R155" s="255"/>
      <c r="S155" s="255"/>
      <c r="T155" s="255"/>
      <c r="U155" s="255"/>
      <c r="V155" s="255"/>
      <c r="W155" s="255"/>
      <c r="X155" s="255"/>
      <c r="Y155" s="255"/>
      <c r="Z155" s="255"/>
      <c r="AA155" s="255"/>
      <c r="AB155" s="255"/>
      <c r="AC155" s="255"/>
      <c r="AD155" s="255"/>
      <c r="AE155" s="255"/>
      <c r="AF155" s="255"/>
      <c r="AG155" s="255"/>
      <c r="AH155" s="200"/>
      <c r="AI155" s="195"/>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row>
    <row r="156" spans="1:70" s="177" customFormat="1" ht="15" customHeight="1">
      <c r="A156" s="256"/>
      <c r="B156" s="256"/>
      <c r="C156" s="255"/>
      <c r="D156" s="255"/>
      <c r="E156" s="255"/>
      <c r="F156" s="255"/>
      <c r="G156" s="255"/>
      <c r="H156" s="255"/>
      <c r="I156" s="255"/>
      <c r="J156" s="255"/>
      <c r="K156" s="255"/>
      <c r="L156" s="255"/>
      <c r="M156" s="255"/>
      <c r="N156" s="255"/>
      <c r="O156" s="255"/>
      <c r="P156" s="255"/>
      <c r="Q156" s="255"/>
      <c r="R156" s="255"/>
      <c r="S156" s="255"/>
      <c r="T156" s="255"/>
      <c r="U156" s="255"/>
      <c r="V156" s="255"/>
      <c r="W156" s="255"/>
      <c r="X156" s="255"/>
      <c r="Y156" s="255"/>
      <c r="Z156" s="255"/>
      <c r="AA156" s="255"/>
      <c r="AB156" s="255"/>
      <c r="AC156" s="255"/>
      <c r="AD156" s="255"/>
      <c r="AE156" s="255"/>
      <c r="AF156" s="255"/>
      <c r="AG156" s="255"/>
      <c r="AH156" s="200"/>
      <c r="AI156" s="195"/>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row>
    <row r="157" spans="1:70" s="177" customFormat="1" ht="15" customHeight="1">
      <c r="A157" s="256"/>
      <c r="B157" s="256"/>
      <c r="C157" s="255"/>
      <c r="D157" s="255"/>
      <c r="E157" s="255"/>
      <c r="F157" s="255"/>
      <c r="G157" s="255"/>
      <c r="H157" s="255"/>
      <c r="I157" s="255"/>
      <c r="J157" s="255"/>
      <c r="K157" s="255"/>
      <c r="L157" s="255"/>
      <c r="M157" s="255"/>
      <c r="N157" s="255"/>
      <c r="O157" s="255"/>
      <c r="P157" s="255"/>
      <c r="Q157" s="255"/>
      <c r="R157" s="255"/>
      <c r="S157" s="255"/>
      <c r="T157" s="255"/>
      <c r="U157" s="255"/>
      <c r="V157" s="255"/>
      <c r="W157" s="255"/>
      <c r="X157" s="255"/>
      <c r="Y157" s="255"/>
      <c r="Z157" s="255"/>
      <c r="AA157" s="255"/>
      <c r="AB157" s="255"/>
      <c r="AC157" s="255"/>
      <c r="AD157" s="255"/>
      <c r="AE157" s="255"/>
      <c r="AF157" s="255"/>
      <c r="AG157" s="255"/>
      <c r="AH157" s="200"/>
      <c r="AI157" s="195"/>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row>
    <row r="158" spans="1:70" s="177" customFormat="1"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00"/>
      <c r="AI158" s="195"/>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row>
    <row r="159" spans="1:70" s="177" customFormat="1"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0"/>
      <c r="AI159" s="195"/>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row>
    <row r="160" spans="1:70" s="177" customFormat="1"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00"/>
      <c r="AI160" s="195"/>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row>
    <row r="161" spans="1:70" s="177" customFormat="1"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00"/>
      <c r="AI161" s="195"/>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row>
    <row r="162" spans="1:70" s="177" customFormat="1"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00"/>
      <c r="AI162" s="195"/>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row>
    <row r="163" spans="1:70" s="177" customFormat="1"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0"/>
      <c r="AI163" s="195"/>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row>
    <row r="164" spans="1:70"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0"/>
      <c r="AI164" s="195"/>
    </row>
    <row r="165" spans="1:70"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0"/>
      <c r="AI165" s="195"/>
    </row>
    <row r="166" spans="1:70"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0"/>
      <c r="AI166" s="195"/>
    </row>
    <row r="167" spans="1:70"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0"/>
      <c r="AI167" s="195"/>
    </row>
    <row r="168" spans="1:70" ht="16.149999999999999"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0"/>
      <c r="AI168" s="195"/>
    </row>
    <row r="169" spans="1:70" ht="16.149999999999999"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0"/>
      <c r="AI169" s="195"/>
    </row>
    <row r="170" spans="1:70" ht="16.149999999999999"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00"/>
    </row>
    <row r="171" spans="1:70">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00"/>
    </row>
    <row r="172" spans="1:70">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00"/>
    </row>
    <row r="173" spans="1:70" ht="16.149999999999999"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00"/>
    </row>
    <row r="174" spans="1:70" ht="16.149999999999999"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00"/>
    </row>
    <row r="175" spans="1:70" ht="16.149999999999999"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0"/>
    </row>
    <row r="176" spans="1:70">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0"/>
    </row>
    <row r="177" spans="1:70"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0"/>
      <c r="AM177" s="201"/>
      <c r="AN177" s="201"/>
      <c r="AO177" s="201"/>
      <c r="AP177" s="201"/>
      <c r="AQ177" s="201"/>
      <c r="AR177" s="201"/>
      <c r="AS177" s="201"/>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row>
    <row r="178" spans="1:70"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0"/>
      <c r="AL178" s="201"/>
      <c r="AM178" s="201"/>
      <c r="AN178" s="201"/>
      <c r="AO178" s="201"/>
      <c r="AP178" s="201"/>
      <c r="AQ178" s="201"/>
      <c r="AR178" s="201"/>
      <c r="AS178" s="201"/>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row>
    <row r="179" spans="1:70"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0"/>
      <c r="AL179" s="201"/>
      <c r="AM179" s="201"/>
      <c r="AN179" s="201"/>
      <c r="AO179" s="201"/>
      <c r="AP179" s="201"/>
      <c r="AQ179" s="201"/>
      <c r="AR179" s="201"/>
      <c r="AS179" s="201"/>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row>
    <row r="180" spans="1:70"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0"/>
      <c r="AL180" s="201"/>
      <c r="AM180" s="201"/>
      <c r="AN180" s="201"/>
      <c r="AO180" s="201"/>
      <c r="AP180" s="201"/>
      <c r="AQ180" s="201"/>
      <c r="AR180" s="201"/>
      <c r="AS180" s="201"/>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row>
    <row r="181" spans="1:70"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0"/>
      <c r="AL181" s="201"/>
      <c r="AM181" s="201"/>
      <c r="AN181" s="201"/>
      <c r="AO181" s="201"/>
      <c r="AP181" s="201"/>
      <c r="AQ181" s="201"/>
      <c r="AR181" s="201"/>
      <c r="AS181" s="201"/>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row>
    <row r="182" spans="1:70" ht="15" customHeight="1">
      <c r="AL182" s="201"/>
      <c r="AM182" s="201"/>
      <c r="AN182" s="201"/>
      <c r="AO182" s="201"/>
      <c r="AP182" s="201"/>
      <c r="AQ182" s="201"/>
      <c r="AR182" s="201"/>
      <c r="AS182" s="201"/>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row>
    <row r="183" spans="1:70" ht="15" customHeight="1">
      <c r="AL183" s="201"/>
      <c r="AM183" s="201"/>
      <c r="AN183" s="201"/>
      <c r="AO183" s="201"/>
      <c r="AP183" s="201"/>
      <c r="AQ183" s="201"/>
      <c r="AR183" s="201"/>
      <c r="AS183" s="201"/>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row>
    <row r="184" spans="1:70" ht="15" customHeight="1">
      <c r="AL184" s="201"/>
      <c r="AM184" s="201"/>
      <c r="AN184" s="201"/>
      <c r="AO184" s="201"/>
      <c r="AP184" s="201"/>
      <c r="AQ184" s="201"/>
      <c r="AR184" s="201"/>
      <c r="AS184" s="201"/>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row>
    <row r="185" spans="1:70" ht="15" customHeight="1">
      <c r="AL185" s="201"/>
      <c r="AM185" s="201"/>
      <c r="AN185" s="201"/>
      <c r="AO185" s="201"/>
      <c r="AP185" s="201"/>
      <c r="AQ185" s="201"/>
      <c r="AR185" s="201"/>
      <c r="AS185" s="201"/>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row>
    <row r="186" spans="1:70" ht="15" customHeight="1">
      <c r="AL186" s="201"/>
      <c r="AM186" s="201"/>
      <c r="AN186" s="201"/>
      <c r="AO186" s="201"/>
      <c r="AP186" s="201"/>
      <c r="AQ186" s="201"/>
      <c r="AR186" s="201"/>
      <c r="AS186" s="201"/>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row>
    <row r="187" spans="1:70" ht="15" customHeight="1">
      <c r="AL187" s="197"/>
      <c r="AM187" s="198"/>
      <c r="AN187" s="197"/>
      <c r="AO187" s="197"/>
      <c r="AP187" s="197"/>
      <c r="AQ187" s="197"/>
      <c r="AR187" s="197"/>
      <c r="AS187" s="197"/>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row>
    <row r="188" spans="1:70" ht="15" customHeight="1">
      <c r="AL188" s="198"/>
      <c r="AM188" s="198"/>
      <c r="AN188" s="197"/>
      <c r="AO188" s="197"/>
      <c r="AP188" s="197"/>
      <c r="AQ188" s="197"/>
      <c r="AR188" s="197"/>
      <c r="AS188" s="197"/>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row>
    <row r="189" spans="1:70" ht="15" customHeight="1">
      <c r="AL189" s="198"/>
      <c r="AM189" s="198"/>
      <c r="AN189" s="197"/>
      <c r="AO189" s="197"/>
      <c r="AP189" s="197"/>
      <c r="AQ189" s="197"/>
      <c r="AR189" s="197"/>
      <c r="AS189" s="197"/>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row>
    <row r="190" spans="1:70" ht="15" customHeight="1">
      <c r="AL190" s="198"/>
      <c r="AM190" s="198"/>
      <c r="AN190" s="197"/>
      <c r="AO190" s="197"/>
      <c r="AP190" s="197"/>
      <c r="AQ190" s="197"/>
      <c r="AR190" s="197"/>
      <c r="AS190" s="197"/>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row>
    <row r="191" spans="1:70" ht="15" customHeight="1">
      <c r="AL191" s="198"/>
      <c r="AM191" s="198"/>
      <c r="AN191" s="197"/>
      <c r="AO191" s="197"/>
      <c r="AP191" s="197"/>
      <c r="AQ191" s="197"/>
      <c r="AR191" s="197"/>
      <c r="AS191" s="197"/>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row>
    <row r="192" spans="1:70" ht="15" customHeight="1">
      <c r="AL192" s="198"/>
      <c r="AM192" s="198"/>
      <c r="AN192" s="197"/>
      <c r="AO192" s="197"/>
      <c r="AP192" s="197"/>
      <c r="AQ192" s="197"/>
      <c r="AR192" s="197"/>
      <c r="AS192" s="197"/>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row>
    <row r="193" spans="38:70" ht="15" customHeight="1">
      <c r="AL193" s="197"/>
      <c r="AM193" s="198"/>
      <c r="AN193" s="197"/>
      <c r="AO193" s="197"/>
      <c r="AP193" s="197"/>
      <c r="AQ193" s="197"/>
      <c r="AR193" s="197"/>
      <c r="AS193" s="197"/>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row>
    <row r="194" spans="38:70" ht="15" customHeight="1">
      <c r="AL194" s="197"/>
      <c r="AM194" s="198"/>
      <c r="AN194" s="197"/>
      <c r="AO194" s="197"/>
      <c r="AP194" s="197"/>
      <c r="AQ194" s="197"/>
      <c r="AR194" s="197"/>
      <c r="AS194" s="197"/>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row>
    <row r="195" spans="38:70" ht="15" customHeight="1">
      <c r="AL195" s="197"/>
      <c r="AM195" s="198"/>
      <c r="AN195" s="197"/>
      <c r="AO195" s="197"/>
      <c r="AP195" s="197"/>
      <c r="AQ195" s="197"/>
      <c r="AR195" s="197"/>
      <c r="AS195" s="197"/>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row>
    <row r="196" spans="38:70" ht="15" customHeight="1">
      <c r="AL196" s="198"/>
      <c r="AM196" s="198"/>
      <c r="AN196" s="197"/>
      <c r="AO196" s="197"/>
      <c r="AP196" s="197"/>
      <c r="AQ196" s="197"/>
      <c r="AR196" s="197"/>
      <c r="AS196" s="197"/>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row>
    <row r="197" spans="38:70" ht="15" customHeight="1">
      <c r="AL197" s="197"/>
      <c r="AM197" s="198"/>
      <c r="AN197" s="197"/>
      <c r="AO197" s="197"/>
      <c r="AP197" s="197"/>
      <c r="AQ197" s="197"/>
      <c r="AR197" s="197"/>
      <c r="AS197" s="197"/>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row>
    <row r="198" spans="38:70" ht="15" customHeight="1">
      <c r="AL198" s="197"/>
      <c r="AM198" s="198"/>
      <c r="AN198" s="197"/>
      <c r="AO198" s="197"/>
      <c r="AP198" s="197"/>
      <c r="AQ198" s="197"/>
      <c r="AR198" s="197"/>
      <c r="AS198" s="197"/>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row>
    <row r="199" spans="38:70" ht="15" customHeight="1">
      <c r="AL199" s="198"/>
      <c r="AM199" s="198"/>
      <c r="AN199" s="197"/>
      <c r="AO199" s="197"/>
      <c r="AP199" s="197"/>
      <c r="AQ199" s="197"/>
      <c r="AR199" s="197"/>
      <c r="AS199" s="197"/>
      <c r="AT199" s="46"/>
      <c r="AU199" s="46"/>
      <c r="AV199" s="46"/>
      <c r="AW199" s="46"/>
      <c r="AX199" s="46"/>
      <c r="AY199" s="46"/>
      <c r="AZ199" s="46"/>
      <c r="BA199" s="46"/>
      <c r="BB199" s="46"/>
      <c r="BC199" s="46"/>
      <c r="BD199" s="46"/>
      <c r="BE199" s="46"/>
      <c r="BF199" s="46"/>
      <c r="BG199" s="46"/>
      <c r="BH199" s="46"/>
      <c r="BI199" s="46"/>
      <c r="BJ199" s="46"/>
      <c r="BK199" s="46"/>
      <c r="BL199" s="46"/>
      <c r="BM199" s="46"/>
      <c r="BN199" s="46"/>
      <c r="BO199" s="46"/>
      <c r="BP199" s="46"/>
      <c r="BQ199" s="46"/>
      <c r="BR199" s="46"/>
    </row>
    <row r="200" spans="38:70" ht="15" customHeight="1">
      <c r="AL200" s="197"/>
      <c r="AM200" s="198"/>
      <c r="AN200" s="197"/>
      <c r="AO200" s="197"/>
      <c r="AP200" s="197"/>
      <c r="AQ200" s="197"/>
      <c r="AR200" s="197"/>
      <c r="AS200" s="197"/>
      <c r="AT200" s="46"/>
      <c r="AU200" s="46"/>
      <c r="AV200" s="46"/>
      <c r="AW200" s="46"/>
      <c r="AX200" s="46"/>
      <c r="AY200" s="46"/>
      <c r="AZ200" s="46"/>
      <c r="BA200" s="46"/>
      <c r="BB200" s="46"/>
      <c r="BC200" s="46"/>
      <c r="BD200" s="46"/>
      <c r="BE200" s="46"/>
      <c r="BF200" s="46"/>
      <c r="BG200" s="46"/>
      <c r="BH200" s="46"/>
      <c r="BI200" s="46"/>
      <c r="BJ200" s="46"/>
      <c r="BK200" s="46"/>
      <c r="BL200" s="46"/>
      <c r="BM200" s="46"/>
      <c r="BN200" s="46"/>
      <c r="BO200" s="46"/>
      <c r="BP200" s="46"/>
      <c r="BQ200" s="46"/>
      <c r="BR200" s="46"/>
    </row>
  </sheetData>
  <mergeCells count="91">
    <mergeCell ref="AB114:AF114"/>
    <mergeCell ref="J119:AF119"/>
    <mergeCell ref="C122:AF122"/>
    <mergeCell ref="A125:AG126"/>
    <mergeCell ref="E127:F127"/>
    <mergeCell ref="H127:I127"/>
    <mergeCell ref="K127:L127"/>
    <mergeCell ref="T127:AF127"/>
    <mergeCell ref="AB108:AF108"/>
    <mergeCell ref="AB109:AF109"/>
    <mergeCell ref="AB110:AF110"/>
    <mergeCell ref="AB112:AF112"/>
    <mergeCell ref="AB113:AF113"/>
    <mergeCell ref="AA111:AB111"/>
    <mergeCell ref="AE111:AF111"/>
    <mergeCell ref="AB107:AF107"/>
    <mergeCell ref="AB95:AF95"/>
    <mergeCell ref="AB96:AF96"/>
    <mergeCell ref="AB97:AF97"/>
    <mergeCell ref="AB98:AF98"/>
    <mergeCell ref="AB100:AF100"/>
    <mergeCell ref="AA99:AB99"/>
    <mergeCell ref="AE99:AF99"/>
    <mergeCell ref="AB101:AF101"/>
    <mergeCell ref="AB102:AF102"/>
    <mergeCell ref="AA104:AG104"/>
    <mergeCell ref="AB105:AF105"/>
    <mergeCell ref="AB106:AF106"/>
    <mergeCell ref="AB94:AF94"/>
    <mergeCell ref="AB80:AF80"/>
    <mergeCell ref="AA82:AG82"/>
    <mergeCell ref="AB83:AF83"/>
    <mergeCell ref="AB84:AF84"/>
    <mergeCell ref="AB85:AF85"/>
    <mergeCell ref="AB86:AF86"/>
    <mergeCell ref="AB87:AF87"/>
    <mergeCell ref="AB88:AF88"/>
    <mergeCell ref="AB89:AF89"/>
    <mergeCell ref="AA92:AG92"/>
    <mergeCell ref="AB93:AF93"/>
    <mergeCell ref="AB79:AF79"/>
    <mergeCell ref="AB67:AF67"/>
    <mergeCell ref="AB68:AF68"/>
    <mergeCell ref="AB69:AF69"/>
    <mergeCell ref="AB70:AF70"/>
    <mergeCell ref="AB71:AF71"/>
    <mergeCell ref="AA73:AG73"/>
    <mergeCell ref="AB74:AF74"/>
    <mergeCell ref="AB75:AF75"/>
    <mergeCell ref="AB76:AF76"/>
    <mergeCell ref="AB77:AF77"/>
    <mergeCell ref="AB78:AF78"/>
    <mergeCell ref="AB66:AF66"/>
    <mergeCell ref="AB52:AF52"/>
    <mergeCell ref="AB53:AF53"/>
    <mergeCell ref="AB56:AF56"/>
    <mergeCell ref="AB57:AF57"/>
    <mergeCell ref="AB58:AF58"/>
    <mergeCell ref="AB59:AF59"/>
    <mergeCell ref="AB60:AF60"/>
    <mergeCell ref="AB61:AF61"/>
    <mergeCell ref="AB62:AF62"/>
    <mergeCell ref="AA64:AG64"/>
    <mergeCell ref="AB65:AF65"/>
    <mergeCell ref="AB28:AF28"/>
    <mergeCell ref="AB47:AF47"/>
    <mergeCell ref="AB48:AF48"/>
    <mergeCell ref="AB49:AF49"/>
    <mergeCell ref="AB51:AF51"/>
    <mergeCell ref="AA50:AB50"/>
    <mergeCell ref="AE50:AF50"/>
    <mergeCell ref="AB27:AF27"/>
    <mergeCell ref="AB8:AF8"/>
    <mergeCell ref="AB9:AF9"/>
    <mergeCell ref="AB15:AF15"/>
    <mergeCell ref="AB17:AF17"/>
    <mergeCell ref="AB18:AF18"/>
    <mergeCell ref="AB19:AF19"/>
    <mergeCell ref="AB16:AF16"/>
    <mergeCell ref="AB20:AF20"/>
    <mergeCell ref="AB21:AF21"/>
    <mergeCell ref="AB24:AF24"/>
    <mergeCell ref="AB25:AF25"/>
    <mergeCell ref="AB26:AF26"/>
    <mergeCell ref="Q5:U5"/>
    <mergeCell ref="V5:AG5"/>
    <mergeCell ref="A2:R2"/>
    <mergeCell ref="S2:T2"/>
    <mergeCell ref="U2:AG2"/>
    <mergeCell ref="Q4:U4"/>
    <mergeCell ref="V4:AG4"/>
  </mergeCells>
  <phoneticPr fontId="1"/>
  <conditionalFormatting sqref="AA38:AE38">
    <cfRule type="containsText" dxfId="19" priority="1" operator="containsText" text="問題あり">
      <formula>NOT(ISERROR(SEARCH("問題あり",AA38)))</formula>
    </cfRule>
  </conditionalFormatting>
  <printOptions horizontalCentered="1"/>
  <pageMargins left="0.23622047244094491" right="0.23622047244094491" top="0.74803149606299213" bottom="0.74803149606299213" header="0.31496062992125984" footer="0.31496062992125984"/>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xdr:col>
                    <xdr:colOff>28575</xdr:colOff>
                    <xdr:row>117</xdr:row>
                    <xdr:rowOff>19050</xdr:rowOff>
                  </from>
                  <to>
                    <xdr:col>2</xdr:col>
                    <xdr:colOff>28575</xdr:colOff>
                    <xdr:row>123</xdr:row>
                    <xdr:rowOff>180975</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xdr:col>
                    <xdr:colOff>28575</xdr:colOff>
                    <xdr:row>118</xdr:row>
                    <xdr:rowOff>9525</xdr:rowOff>
                  </from>
                  <to>
                    <xdr:col>2</xdr:col>
                    <xdr:colOff>28575</xdr:colOff>
                    <xdr:row>123</xdr:row>
                    <xdr:rowOff>180975</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11</xdr:col>
                    <xdr:colOff>57150</xdr:colOff>
                    <xdr:row>117</xdr:row>
                    <xdr:rowOff>9525</xdr:rowOff>
                  </from>
                  <to>
                    <xdr:col>12</xdr:col>
                    <xdr:colOff>57150</xdr:colOff>
                    <xdr:row>123</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リスト用!#REF!</xm:f>
          </x14:formula1>
          <xm:sqref>AB8:AB9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7" tint="0.39997558519241921"/>
    <pageSetUpPr fitToPage="1"/>
  </sheetPr>
  <dimension ref="A1:BS222"/>
  <sheetViews>
    <sheetView showGridLines="0" workbookViewId="0"/>
  </sheetViews>
  <sheetFormatPr defaultColWidth="8.75" defaultRowHeight="13.5" outlineLevelRow="1" outlineLevelCol="1"/>
  <cols>
    <col min="1" max="33" width="3.625" style="4" customWidth="1"/>
    <col min="34" max="34" width="3.625" style="177" hidden="1" customWidth="1" outlineLevel="1"/>
    <col min="35" max="35" width="7.125" style="177" hidden="1" customWidth="1" outlineLevel="1"/>
    <col min="36" max="40" width="2.75" style="177" hidden="1" customWidth="1" outlineLevel="1"/>
    <col min="41" max="41" width="2.75" style="177" customWidth="1" collapsed="1"/>
    <col min="42" max="43" width="2.75" style="177" customWidth="1"/>
    <col min="44" max="44" width="9.5" style="177" customWidth="1"/>
    <col min="45" max="45" width="9.5" style="4" bestFit="1" customWidth="1"/>
    <col min="46" max="16384" width="8.75" style="4"/>
  </cols>
  <sheetData>
    <row r="1" spans="1:3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2"/>
    </row>
    <row r="2" spans="1:36" ht="16.149999999999999" customHeight="1">
      <c r="A2" s="588" t="s">
        <v>265</v>
      </c>
      <c r="B2" s="588"/>
      <c r="C2" s="588"/>
      <c r="D2" s="588"/>
      <c r="E2" s="588"/>
      <c r="F2" s="588"/>
      <c r="G2" s="588"/>
      <c r="H2" s="588"/>
      <c r="I2" s="588"/>
      <c r="J2" s="588"/>
      <c r="K2" s="588"/>
      <c r="L2" s="588"/>
      <c r="M2" s="588"/>
      <c r="N2" s="588"/>
      <c r="O2" s="588"/>
      <c r="P2" s="588"/>
      <c r="Q2" s="588"/>
      <c r="R2" s="588"/>
      <c r="S2" s="624"/>
      <c r="T2" s="624"/>
      <c r="U2" s="173" t="s">
        <v>118</v>
      </c>
      <c r="V2" s="2"/>
      <c r="W2" s="2"/>
      <c r="X2" s="2"/>
      <c r="Y2" s="2"/>
      <c r="Z2" s="2"/>
      <c r="AA2" s="2"/>
      <c r="AB2" s="2"/>
      <c r="AC2" s="2"/>
      <c r="AD2" s="2"/>
      <c r="AE2" s="2"/>
      <c r="AF2" s="2"/>
      <c r="AG2" s="2"/>
      <c r="AH2" s="191"/>
      <c r="AI2" s="191"/>
      <c r="AJ2" s="191"/>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2"/>
    </row>
    <row r="4" spans="1:36" ht="16.350000000000001" customHeight="1">
      <c r="A4" s="48"/>
      <c r="B4" s="48"/>
      <c r="C4" s="48"/>
      <c r="D4" s="48"/>
      <c r="E4" s="48"/>
      <c r="F4" s="48"/>
      <c r="G4" s="48"/>
      <c r="H4" s="48"/>
      <c r="I4" s="48"/>
      <c r="J4" s="48"/>
      <c r="K4" s="48"/>
      <c r="L4" s="48"/>
      <c r="M4" s="48"/>
      <c r="N4" s="48"/>
      <c r="O4" s="48"/>
      <c r="P4" s="48"/>
      <c r="Q4" s="591" t="s">
        <v>119</v>
      </c>
      <c r="R4" s="591"/>
      <c r="S4" s="591"/>
      <c r="T4" s="591"/>
      <c r="U4" s="591"/>
      <c r="V4" s="592" t="e">
        <f>IF(#REF!=0,"",#REF!)</f>
        <v>#REF!</v>
      </c>
      <c r="W4" s="592"/>
      <c r="X4" s="592"/>
      <c r="Y4" s="592"/>
      <c r="Z4" s="592"/>
      <c r="AA4" s="592"/>
      <c r="AB4" s="592"/>
      <c r="AC4" s="592"/>
      <c r="AD4" s="592"/>
      <c r="AE4" s="592"/>
      <c r="AF4" s="592"/>
      <c r="AG4" s="593"/>
      <c r="AH4" s="181"/>
      <c r="AI4" s="192"/>
      <c r="AJ4" s="192"/>
    </row>
    <row r="5" spans="1:36" ht="16.149999999999999" customHeight="1">
      <c r="A5" s="48"/>
      <c r="B5" s="48"/>
      <c r="C5" s="48"/>
      <c r="D5" s="48"/>
      <c r="E5" s="48"/>
      <c r="F5" s="48"/>
      <c r="G5" s="48"/>
      <c r="H5" s="48"/>
      <c r="I5" s="48"/>
      <c r="J5" s="48"/>
      <c r="K5" s="48"/>
      <c r="L5" s="48"/>
      <c r="M5" s="48"/>
      <c r="N5" s="48"/>
      <c r="O5" s="48"/>
      <c r="P5" s="48"/>
      <c r="Q5" s="584" t="s">
        <v>120</v>
      </c>
      <c r="R5" s="584"/>
      <c r="S5" s="584"/>
      <c r="T5" s="584"/>
      <c r="U5" s="585"/>
      <c r="V5" s="586" t="e">
        <f>#REF!</f>
        <v>#REF!</v>
      </c>
      <c r="W5" s="586"/>
      <c r="X5" s="586"/>
      <c r="Y5" s="586"/>
      <c r="Z5" s="586"/>
      <c r="AA5" s="586"/>
      <c r="AB5" s="586"/>
      <c r="AC5" s="586"/>
      <c r="AD5" s="586"/>
      <c r="AE5" s="586"/>
      <c r="AF5" s="586"/>
      <c r="AG5" s="587"/>
      <c r="AH5" s="203"/>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2"/>
    </row>
    <row r="7" spans="1:36" ht="16.149999999999999" customHeight="1">
      <c r="A7" s="2" t="s">
        <v>121</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2"/>
    </row>
    <row r="8" spans="1:36" ht="16.149999999999999" customHeight="1">
      <c r="A8" s="48" t="s">
        <v>122</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2"/>
    </row>
    <row r="9" spans="1:36" ht="16.149999999999999" customHeight="1">
      <c r="A9" s="2"/>
      <c r="B9" s="622"/>
      <c r="C9" s="622"/>
      <c r="D9" s="623" t="s">
        <v>123</v>
      </c>
      <c r="E9" s="623"/>
      <c r="F9" s="623"/>
      <c r="G9" s="623"/>
      <c r="H9" s="623"/>
      <c r="I9" s="623"/>
      <c r="J9" s="623"/>
      <c r="K9" s="623"/>
      <c r="L9" s="623"/>
      <c r="M9" s="623"/>
      <c r="N9" s="623"/>
      <c r="O9" s="623"/>
      <c r="P9" s="623"/>
      <c r="Q9" s="623"/>
      <c r="R9" s="623"/>
      <c r="S9" s="623"/>
      <c r="T9" s="623"/>
      <c r="U9" s="623"/>
      <c r="V9" s="623"/>
      <c r="W9" s="623"/>
      <c r="X9" s="623"/>
      <c r="Y9" s="623"/>
      <c r="Z9" s="623"/>
      <c r="AA9" s="48"/>
      <c r="AB9" s="48"/>
      <c r="AC9" s="48"/>
      <c r="AD9" s="48"/>
      <c r="AE9" s="48"/>
      <c r="AF9" s="48"/>
      <c r="AG9" s="48"/>
      <c r="AH9" s="202"/>
    </row>
    <row r="10" spans="1:36" ht="16.149999999999999" customHeight="1">
      <c r="A10" s="2"/>
      <c r="B10" s="637"/>
      <c r="C10" s="637"/>
      <c r="D10" s="638" t="s">
        <v>124</v>
      </c>
      <c r="E10" s="638"/>
      <c r="F10" s="638"/>
      <c r="G10" s="638"/>
      <c r="H10" s="638"/>
      <c r="I10" s="638"/>
      <c r="J10" s="638"/>
      <c r="K10" s="638"/>
      <c r="L10" s="638"/>
      <c r="M10" s="638"/>
      <c r="N10" s="638"/>
      <c r="O10" s="638"/>
      <c r="P10" s="638"/>
      <c r="Q10" s="638"/>
      <c r="R10" s="638"/>
      <c r="S10" s="638"/>
      <c r="T10" s="638"/>
      <c r="U10" s="638"/>
      <c r="V10" s="638"/>
      <c r="W10" s="638"/>
      <c r="X10" s="638"/>
      <c r="Y10" s="638"/>
      <c r="Z10" s="638"/>
      <c r="AA10" s="48"/>
      <c r="AB10" s="48"/>
      <c r="AC10" s="48"/>
      <c r="AD10" s="48"/>
      <c r="AE10" s="48"/>
      <c r="AF10" s="48"/>
      <c r="AG10" s="48"/>
      <c r="AH10" s="202"/>
    </row>
    <row r="11" spans="1:36" ht="16.149999999999999" customHeight="1">
      <c r="A11" s="2"/>
      <c r="B11" s="2"/>
      <c r="C11" s="2"/>
      <c r="D11" s="2"/>
      <c r="E11" s="2"/>
      <c r="F11" s="2"/>
      <c r="G11" s="212"/>
      <c r="H11" s="212"/>
      <c r="I11" s="212"/>
      <c r="J11" s="212"/>
      <c r="K11" s="212"/>
      <c r="L11" s="212"/>
      <c r="M11" s="212"/>
      <c r="N11" s="212"/>
      <c r="O11" s="212"/>
      <c r="P11" s="212"/>
      <c r="Q11" s="212"/>
      <c r="R11" s="212"/>
      <c r="S11" s="212"/>
      <c r="T11" s="212"/>
      <c r="U11" s="212"/>
      <c r="V11" s="212"/>
      <c r="W11" s="212"/>
      <c r="X11" s="212"/>
      <c r="Y11" s="212"/>
      <c r="Z11" s="212"/>
      <c r="AA11" s="3"/>
      <c r="AB11" s="3"/>
      <c r="AC11" s="3"/>
      <c r="AD11" s="3"/>
      <c r="AE11" s="3"/>
      <c r="AF11" s="3"/>
      <c r="AG11" s="20"/>
      <c r="AH11" s="4"/>
    </row>
    <row r="12" spans="1:36" ht="16.149999999999999" customHeight="1">
      <c r="A12" s="2"/>
      <c r="B12" s="2"/>
      <c r="C12" s="2"/>
      <c r="D12" s="2"/>
      <c r="E12" s="2"/>
      <c r="F12" s="2"/>
      <c r="G12" s="212"/>
      <c r="H12" s="212"/>
      <c r="I12" s="212"/>
      <c r="J12" s="212"/>
      <c r="K12" s="212"/>
      <c r="L12" s="212"/>
      <c r="M12" s="212"/>
      <c r="N12" s="212"/>
      <c r="O12" s="212"/>
      <c r="P12" s="212"/>
      <c r="Q12" s="212"/>
      <c r="R12" s="212"/>
      <c r="S12" s="212"/>
      <c r="T12" s="212"/>
      <c r="U12" s="212"/>
      <c r="V12" s="212"/>
      <c r="W12" s="212"/>
      <c r="X12" s="212"/>
      <c r="Y12" s="212"/>
      <c r="Z12" s="212"/>
      <c r="AA12" s="3"/>
      <c r="AB12" s="3"/>
      <c r="AC12" s="3"/>
      <c r="AD12" s="3"/>
      <c r="AE12" s="3"/>
      <c r="AF12" s="3"/>
      <c r="AG12" s="20"/>
      <c r="AH12" s="4"/>
    </row>
    <row r="13" spans="1:36" ht="16.149999999999999" customHeight="1">
      <c r="A13" s="2"/>
      <c r="B13" s="2"/>
      <c r="C13" s="2"/>
      <c r="D13" s="2"/>
      <c r="E13" s="2"/>
      <c r="F13" s="2"/>
      <c r="G13" s="212"/>
      <c r="H13" s="212"/>
      <c r="I13" s="212"/>
      <c r="J13" s="212"/>
      <c r="K13" s="212"/>
      <c r="L13" s="212"/>
      <c r="M13" s="212"/>
      <c r="N13" s="212"/>
      <c r="O13" s="212"/>
      <c r="P13" s="212"/>
      <c r="Q13" s="212"/>
      <c r="R13" s="212"/>
      <c r="S13" s="212"/>
      <c r="T13" s="212"/>
      <c r="U13" s="212"/>
      <c r="V13" s="212"/>
      <c r="W13" s="212"/>
      <c r="X13" s="212"/>
      <c r="Y13" s="212"/>
      <c r="Z13" s="212"/>
      <c r="AA13" s="3"/>
      <c r="AB13" s="3"/>
      <c r="AC13" s="3"/>
      <c r="AD13" s="3"/>
      <c r="AE13" s="3"/>
      <c r="AF13" s="3"/>
      <c r="AG13" s="20"/>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row>
    <row r="15" spans="1:36" ht="16.149999999999999" customHeight="1" thickBot="1">
      <c r="A15" s="48" t="s">
        <v>125</v>
      </c>
      <c r="B15" s="48"/>
      <c r="C15" s="48"/>
      <c r="D15" s="48"/>
      <c r="E15" s="48"/>
      <c r="F15" s="48"/>
      <c r="L15" s="48"/>
      <c r="M15" s="48"/>
      <c r="N15" s="48"/>
      <c r="O15" s="48"/>
      <c r="P15" s="48"/>
      <c r="Q15" s="48"/>
      <c r="R15" s="48"/>
      <c r="S15" s="48"/>
      <c r="T15" s="48"/>
      <c r="U15" s="48"/>
      <c r="V15" s="48"/>
      <c r="AE15" s="48"/>
      <c r="AF15" s="48"/>
      <c r="AG15" s="48"/>
      <c r="AH15" s="202"/>
    </row>
    <row r="16" spans="1:36" ht="16.149999999999999" customHeight="1" thickBot="1">
      <c r="B16" s="632" t="s">
        <v>15</v>
      </c>
      <c r="C16" s="633"/>
      <c r="D16" s="633"/>
      <c r="E16" s="634"/>
      <c r="F16" s="634"/>
      <c r="G16" s="21"/>
      <c r="H16" s="634"/>
      <c r="I16" s="634"/>
      <c r="J16" s="21" t="s">
        <v>126</v>
      </c>
      <c r="K16" s="21"/>
      <c r="L16" s="21" t="s">
        <v>127</v>
      </c>
      <c r="M16" s="21" t="s">
        <v>15</v>
      </c>
      <c r="N16" s="21"/>
      <c r="O16" s="634"/>
      <c r="P16" s="634"/>
      <c r="Q16" s="21" t="s">
        <v>16</v>
      </c>
      <c r="R16" s="634"/>
      <c r="S16" s="634"/>
      <c r="T16" s="22" t="s">
        <v>126</v>
      </c>
      <c r="V16" s="635">
        <f>IF(E16=O16,R16-H16+1,IF(O16-E16=1,12-H16+1+R16,IF(O16-E16=2,12-H16+1+R16+12,"エラー")))</f>
        <v>1</v>
      </c>
      <c r="W16" s="635"/>
      <c r="X16" s="635"/>
      <c r="Y16" s="636"/>
      <c r="Z16" s="48" t="s">
        <v>128</v>
      </c>
      <c r="AA16" s="48"/>
      <c r="AG16" s="48"/>
      <c r="AH16" s="202"/>
    </row>
    <row r="17" spans="1:35" ht="16.149999999999999" customHeight="1">
      <c r="B17" s="159"/>
      <c r="C17" s="29"/>
      <c r="D17" s="29"/>
      <c r="E17" s="29"/>
      <c r="F17" s="29"/>
      <c r="H17" s="29"/>
      <c r="I17" s="29"/>
      <c r="O17" s="29"/>
      <c r="P17" s="29"/>
      <c r="R17" s="29"/>
      <c r="S17" s="29"/>
      <c r="V17" s="29"/>
      <c r="W17" s="29"/>
      <c r="X17" s="29"/>
      <c r="Y17" s="29"/>
    </row>
    <row r="18" spans="1:35" ht="16.149999999999999" customHeight="1">
      <c r="B18" s="159"/>
      <c r="C18" s="29"/>
      <c r="D18" s="29"/>
      <c r="E18" s="29"/>
      <c r="F18" s="29"/>
      <c r="H18" s="29"/>
      <c r="I18" s="29"/>
      <c r="O18" s="29"/>
      <c r="P18" s="29"/>
      <c r="R18" s="29"/>
      <c r="S18" s="29"/>
      <c r="V18" s="29"/>
      <c r="W18" s="29"/>
      <c r="X18" s="29"/>
      <c r="Y18" s="29"/>
    </row>
    <row r="19" spans="1:35" ht="16.149999999999999" customHeight="1">
      <c r="A19" s="48"/>
      <c r="B19" s="117"/>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2"/>
    </row>
    <row r="20" spans="1:35" ht="16.149999999999999" customHeight="1" thickBot="1">
      <c r="A20" s="48" t="s">
        <v>129</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2"/>
    </row>
    <row r="21" spans="1:35" ht="16.149999999999999" customHeight="1" thickBot="1">
      <c r="A21" s="48"/>
      <c r="B21" s="632" t="s">
        <v>15</v>
      </c>
      <c r="C21" s="633"/>
      <c r="D21" s="633"/>
      <c r="E21" s="634"/>
      <c r="F21" s="634"/>
      <c r="G21" s="21" t="s">
        <v>16</v>
      </c>
      <c r="H21" s="634"/>
      <c r="I21" s="634"/>
      <c r="J21" s="21" t="s">
        <v>126</v>
      </c>
      <c r="K21" s="21"/>
      <c r="L21" s="21" t="s">
        <v>127</v>
      </c>
      <c r="M21" s="21" t="s">
        <v>15</v>
      </c>
      <c r="N21" s="21"/>
      <c r="O21" s="634"/>
      <c r="P21" s="634"/>
      <c r="Q21" s="21" t="s">
        <v>16</v>
      </c>
      <c r="R21" s="634"/>
      <c r="S21" s="634"/>
      <c r="T21" s="22" t="s">
        <v>126</v>
      </c>
      <c r="V21" s="635">
        <f>IF(E21=O21,R21-H21+1,IF(O21-E21=1,12-H21+1+R21,IF(O21-E21=2,12-H21+1+R21+12,"エラー")))</f>
        <v>1</v>
      </c>
      <c r="W21" s="635"/>
      <c r="X21" s="635"/>
      <c r="Y21" s="636"/>
      <c r="Z21" s="48" t="s">
        <v>128</v>
      </c>
      <c r="AA21" s="48"/>
      <c r="AG21" s="48"/>
      <c r="AH21" s="202"/>
    </row>
    <row r="22" spans="1:35" ht="16.149999999999999" customHeight="1">
      <c r="A22" s="48"/>
      <c r="B22" s="160"/>
      <c r="D22" s="29"/>
      <c r="E22" s="29"/>
      <c r="G22" s="29"/>
      <c r="H22" s="29"/>
      <c r="N22" s="29"/>
      <c r="O22" s="29"/>
      <c r="Q22" s="29"/>
      <c r="R22" s="29"/>
      <c r="U22" s="48"/>
      <c r="AB22" s="48"/>
      <c r="AC22" s="48"/>
      <c r="AD22" s="48"/>
      <c r="AE22" s="48"/>
      <c r="AF22" s="48"/>
      <c r="AG22" s="48"/>
      <c r="AH22" s="202"/>
    </row>
    <row r="23" spans="1:35" ht="16.149999999999999" customHeight="1">
      <c r="A23" s="48"/>
      <c r="B23" s="160"/>
      <c r="D23" s="29"/>
      <c r="E23" s="29"/>
      <c r="G23" s="29"/>
      <c r="H23" s="29"/>
      <c r="N23" s="29"/>
      <c r="O23" s="29"/>
      <c r="Q23" s="29"/>
      <c r="R23" s="29"/>
      <c r="U23" s="48"/>
      <c r="AB23" s="48"/>
      <c r="AC23" s="48"/>
      <c r="AD23" s="48"/>
      <c r="AE23" s="48"/>
      <c r="AF23" s="48"/>
      <c r="AG23" s="48"/>
      <c r="AH23" s="202"/>
    </row>
    <row r="24" spans="1:35" ht="16.149999999999999" customHeight="1">
      <c r="A24" s="48"/>
      <c r="B24" s="160"/>
      <c r="D24" s="29"/>
      <c r="E24" s="29"/>
      <c r="G24" s="29"/>
      <c r="H24" s="29"/>
      <c r="N24" s="29"/>
      <c r="O24" s="29"/>
      <c r="Q24" s="29"/>
      <c r="R24" s="29"/>
      <c r="U24" s="48"/>
      <c r="AB24" s="48"/>
      <c r="AC24" s="48"/>
      <c r="AD24" s="48"/>
      <c r="AE24" s="48"/>
      <c r="AF24" s="48"/>
      <c r="AG24" s="48"/>
      <c r="AH24" s="202"/>
    </row>
    <row r="25" spans="1:35" ht="16.149999999999999" customHeight="1">
      <c r="A25" s="48"/>
      <c r="B25" s="160"/>
      <c r="D25" s="29"/>
      <c r="E25" s="29"/>
      <c r="G25" s="29"/>
      <c r="H25" s="29"/>
      <c r="N25" s="29"/>
      <c r="O25" s="29"/>
      <c r="Q25" s="29"/>
      <c r="R25" s="29"/>
      <c r="U25" s="48"/>
      <c r="AB25" s="48"/>
      <c r="AC25" s="48"/>
      <c r="AD25" s="48"/>
      <c r="AE25" s="48"/>
      <c r="AF25" s="48"/>
      <c r="AG25" s="48"/>
      <c r="AH25" s="202"/>
    </row>
    <row r="26" spans="1:35" ht="16.149999999999999" customHeight="1" thickBot="1">
      <c r="A26" s="48"/>
      <c r="B26" s="160"/>
      <c r="D26" s="29"/>
      <c r="E26" s="29"/>
      <c r="G26" s="29"/>
      <c r="H26" s="29"/>
      <c r="N26" s="29"/>
      <c r="O26" s="29"/>
      <c r="Q26" s="29"/>
      <c r="R26" s="29"/>
      <c r="U26" s="48"/>
      <c r="AB26" s="48"/>
      <c r="AC26" s="48"/>
      <c r="AD26" s="48"/>
      <c r="AE26" s="48"/>
      <c r="AF26" s="48"/>
      <c r="AG26" s="48"/>
      <c r="AH26" s="202"/>
    </row>
    <row r="27" spans="1:35" ht="16.149999999999999" customHeight="1" thickBot="1">
      <c r="A27" s="2" t="s">
        <v>266</v>
      </c>
      <c r="B27" s="2"/>
      <c r="C27" s="3"/>
      <c r="D27" s="3"/>
      <c r="E27" s="3"/>
      <c r="F27" s="3"/>
      <c r="G27" s="3"/>
      <c r="H27" s="3"/>
      <c r="I27" s="3"/>
      <c r="J27" s="3"/>
      <c r="K27" s="3"/>
      <c r="L27" s="3"/>
      <c r="M27" s="3"/>
      <c r="N27" s="3"/>
      <c r="O27" s="3"/>
      <c r="P27" s="3"/>
      <c r="Q27" s="3"/>
      <c r="R27" s="3"/>
      <c r="S27" s="3"/>
      <c r="T27" s="3"/>
      <c r="U27" s="3"/>
      <c r="W27" s="178"/>
      <c r="X27" s="625" t="s">
        <v>237</v>
      </c>
      <c r="Y27" s="626"/>
      <c r="Z27" s="3"/>
      <c r="AA27" s="3"/>
      <c r="AB27" s="3"/>
      <c r="AC27" s="3"/>
      <c r="AD27" s="3"/>
      <c r="AE27" s="3"/>
      <c r="AF27" s="3"/>
      <c r="AG27" s="20"/>
      <c r="AH27" s="181"/>
      <c r="AI27" s="177" t="b">
        <v>1</v>
      </c>
    </row>
    <row r="28" spans="1:35" ht="16.149999999999999" customHeight="1">
      <c r="A28" s="2"/>
      <c r="B28" s="117"/>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c r="AH28" s="181"/>
    </row>
    <row r="29" spans="1:35" ht="16.149999999999999" customHeight="1">
      <c r="A29" s="48"/>
      <c r="B29" s="160"/>
      <c r="D29" s="29"/>
      <c r="E29" s="29"/>
      <c r="G29" s="29"/>
      <c r="H29" s="29"/>
      <c r="N29" s="29"/>
      <c r="O29" s="29"/>
      <c r="Q29" s="29"/>
      <c r="R29" s="29"/>
      <c r="U29" s="48"/>
      <c r="AB29" s="48"/>
      <c r="AC29" s="48"/>
      <c r="AD29" s="48"/>
      <c r="AE29" s="48"/>
      <c r="AF29" s="48"/>
      <c r="AG29" s="48"/>
      <c r="AH29" s="202"/>
    </row>
    <row r="30" spans="1:35" ht="16.149999999999999" customHeight="1">
      <c r="A30" s="48"/>
      <c r="B30" s="160"/>
      <c r="D30" s="29"/>
      <c r="E30" s="29"/>
      <c r="G30" s="29"/>
      <c r="H30" s="29"/>
      <c r="N30" s="29"/>
      <c r="O30" s="29"/>
      <c r="Q30" s="29"/>
      <c r="R30" s="29"/>
      <c r="U30" s="48"/>
      <c r="AB30" s="48"/>
      <c r="AC30" s="48"/>
      <c r="AD30" s="48"/>
      <c r="AE30" s="48"/>
      <c r="AF30" s="48"/>
      <c r="AG30" s="48"/>
      <c r="AH30" s="202"/>
    </row>
    <row r="31" spans="1:35" ht="16.149999999999999" customHeight="1">
      <c r="A31" s="48"/>
      <c r="B31" s="160"/>
      <c r="D31" s="29"/>
      <c r="E31" s="29"/>
      <c r="G31" s="29"/>
      <c r="H31" s="29"/>
      <c r="N31" s="29"/>
      <c r="O31" s="29"/>
      <c r="Q31" s="29"/>
      <c r="R31" s="29"/>
      <c r="U31" s="48"/>
      <c r="AB31" s="48"/>
      <c r="AC31" s="48"/>
      <c r="AD31" s="48"/>
      <c r="AE31" s="48"/>
      <c r="AF31" s="48"/>
      <c r="AG31" s="48"/>
      <c r="AH31" s="202"/>
    </row>
    <row r="32" spans="1:35" ht="16.149999999999999" customHeight="1" thickBot="1">
      <c r="A32" s="2" t="s">
        <v>267</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2"/>
    </row>
    <row r="33" spans="1:41" ht="16.149999999999999" customHeight="1">
      <c r="A33" s="28" t="s">
        <v>131</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7" t="e">
        <f>SUM(AB34,AB36)</f>
        <v>#REF!</v>
      </c>
      <c r="AC33" s="627"/>
      <c r="AD33" s="627"/>
      <c r="AE33" s="627"/>
      <c r="AF33" s="627"/>
      <c r="AG33" s="36" t="s">
        <v>132</v>
      </c>
    </row>
    <row r="34" spans="1:41" ht="16.149999999999999" customHeight="1">
      <c r="A34" s="53"/>
      <c r="B34" s="628" t="s">
        <v>268</v>
      </c>
      <c r="C34" s="629"/>
      <c r="D34" s="629"/>
      <c r="E34" s="629"/>
      <c r="F34" s="629"/>
      <c r="G34" s="629"/>
      <c r="H34" s="629"/>
      <c r="I34" s="629"/>
      <c r="J34" s="629"/>
      <c r="K34" s="629"/>
      <c r="L34" s="629"/>
      <c r="M34" s="629"/>
      <c r="N34" s="629"/>
      <c r="O34" s="629"/>
      <c r="P34" s="629"/>
      <c r="Q34" s="629"/>
      <c r="R34" s="629"/>
      <c r="S34" s="629"/>
      <c r="T34" s="629"/>
      <c r="U34" s="629"/>
      <c r="V34" s="629"/>
      <c r="W34" s="629"/>
      <c r="X34" s="15"/>
      <c r="Y34" s="15" t="s">
        <v>134</v>
      </c>
      <c r="Z34" s="15"/>
      <c r="AA34" s="15"/>
      <c r="AB34" s="597" t="e">
        <f>AB35*V21*10</f>
        <v>#REF!</v>
      </c>
      <c r="AC34" s="597"/>
      <c r="AD34" s="597"/>
      <c r="AE34" s="597"/>
      <c r="AF34" s="597"/>
      <c r="AG34" s="16" t="s">
        <v>132</v>
      </c>
    </row>
    <row r="35" spans="1:41" ht="16.149999999999999" customHeight="1">
      <c r="A35" s="52"/>
      <c r="B35" s="147"/>
      <c r="C35" s="630" t="s">
        <v>269</v>
      </c>
      <c r="D35" s="630"/>
      <c r="E35" s="630"/>
      <c r="F35" s="630"/>
      <c r="G35" s="630"/>
      <c r="H35" s="630"/>
      <c r="I35" s="630"/>
      <c r="J35" s="630"/>
      <c r="K35" s="630"/>
      <c r="L35" s="630"/>
      <c r="M35" s="630"/>
      <c r="N35" s="630"/>
      <c r="O35" s="630"/>
      <c r="P35" s="630"/>
      <c r="Q35" s="630"/>
      <c r="R35" s="630"/>
      <c r="S35" s="630"/>
      <c r="T35" s="630"/>
      <c r="U35" s="630"/>
      <c r="V35" s="630"/>
      <c r="W35" s="630"/>
      <c r="X35" s="630"/>
      <c r="Y35" s="630"/>
      <c r="Z35" s="630"/>
      <c r="AA35" s="630"/>
      <c r="AB35" s="631" t="e">
        <f>IF(AI27=TRUE,#REF!,'全削除←（参考）賃金引き上げ計画書作成のための計算シート'!M53)</f>
        <v>#REF!</v>
      </c>
      <c r="AC35" s="631"/>
      <c r="AD35" s="631"/>
      <c r="AE35" s="631"/>
      <c r="AF35" s="631"/>
      <c r="AG35" s="18" t="s">
        <v>138</v>
      </c>
    </row>
    <row r="36" spans="1:41" ht="16.149999999999999" customHeight="1" thickBot="1">
      <c r="A36" s="52"/>
      <c r="B36" s="148" t="s">
        <v>270</v>
      </c>
      <c r="C36" s="58"/>
      <c r="D36" s="58"/>
      <c r="E36" s="58"/>
      <c r="F36" s="58"/>
      <c r="G36" s="58"/>
      <c r="H36" s="58"/>
      <c r="I36" s="58"/>
      <c r="J36" s="58"/>
      <c r="K36" s="58"/>
      <c r="L36" s="58"/>
      <c r="M36" s="58"/>
      <c r="N36" s="58"/>
      <c r="O36" s="58"/>
      <c r="P36" s="58"/>
      <c r="Q36" s="58"/>
      <c r="R36" s="58"/>
      <c r="S36" s="58"/>
      <c r="T36" s="58"/>
      <c r="U36" s="58"/>
      <c r="V36" s="58"/>
      <c r="W36" s="58"/>
      <c r="X36" s="149"/>
      <c r="Y36" s="149"/>
      <c r="Z36" s="149"/>
      <c r="AA36" s="149"/>
      <c r="AB36" s="640" t="str">
        <f>IFERROR(AA37*AB38*10+AF37*AB39*10,"-")</f>
        <v>-</v>
      </c>
      <c r="AC36" s="640"/>
      <c r="AD36" s="640"/>
      <c r="AE36" s="640"/>
      <c r="AF36" s="640"/>
      <c r="AG36" s="150" t="s">
        <v>132</v>
      </c>
    </row>
    <row r="37" spans="1:41" ht="16.149999999999999" customHeight="1" thickBot="1">
      <c r="A37" s="52"/>
      <c r="B37" s="151"/>
      <c r="C37" s="152" t="s">
        <v>271</v>
      </c>
      <c r="D37" s="153"/>
      <c r="E37" s="153"/>
      <c r="F37" s="153"/>
      <c r="G37" s="153"/>
      <c r="H37" s="153"/>
      <c r="I37" s="153"/>
      <c r="J37" s="153"/>
      <c r="K37" s="153"/>
      <c r="L37" s="153"/>
      <c r="M37" s="58"/>
      <c r="N37" s="58"/>
      <c r="O37" s="58"/>
      <c r="P37" s="58"/>
      <c r="Q37" s="118" t="s">
        <v>137</v>
      </c>
      <c r="R37" s="641" t="e">
        <f>IF(AI27=FALSE,"届出なし",IF(#REF!=1,#REF!,IF(#REF!=2,#REF!,IF(#REF!=3,#REF!,IF(#REF!=4,#REF!,IF(#REF!=5,#REF!,IF(#REF!=6,#REF!,IF(#REF!=8,#REF!,IF(#REF!=9,#REF!,"届出なし")))))))))</f>
        <v>#REF!</v>
      </c>
      <c r="S37" s="641"/>
      <c r="T37" s="641"/>
      <c r="U37" s="641"/>
      <c r="V37" s="641"/>
      <c r="W37" s="58" t="s">
        <v>63</v>
      </c>
      <c r="X37" s="642" t="s">
        <v>238</v>
      </c>
      <c r="Y37" s="643"/>
      <c r="Z37" s="643"/>
      <c r="AA37" s="141" t="e">
        <f>VLOOKUP(R37,'リスト（外来）'!C:D,2,FALSE)</f>
        <v>#REF!</v>
      </c>
      <c r="AB37" s="154" t="s">
        <v>138</v>
      </c>
      <c r="AC37" s="643" t="s">
        <v>239</v>
      </c>
      <c r="AD37" s="643"/>
      <c r="AE37" s="643"/>
      <c r="AF37" s="141" t="e">
        <f>VLOOKUP(R37,'リスト（外来）'!C:E,3,FALSE)</f>
        <v>#REF!</v>
      </c>
      <c r="AG37" s="155" t="s">
        <v>138</v>
      </c>
    </row>
    <row r="38" spans="1:41" ht="16.149999999999999" customHeight="1">
      <c r="A38" s="52"/>
      <c r="B38" s="151"/>
      <c r="C38" s="152" t="s">
        <v>272</v>
      </c>
      <c r="D38" s="156"/>
      <c r="E38" s="156"/>
      <c r="F38" s="156"/>
      <c r="G38" s="156"/>
      <c r="H38" s="156"/>
      <c r="I38" s="156"/>
      <c r="J38" s="156"/>
      <c r="K38" s="156"/>
      <c r="L38" s="156"/>
      <c r="M38" s="70"/>
      <c r="N38" s="70"/>
      <c r="O38" s="70"/>
      <c r="P38" s="119"/>
      <c r="Q38" s="119"/>
      <c r="R38" s="119"/>
      <c r="S38" s="120"/>
      <c r="T38" s="120"/>
      <c r="U38" s="120"/>
      <c r="V38" s="120"/>
      <c r="W38" s="120"/>
      <c r="X38" s="123"/>
      <c r="Y38" s="70"/>
      <c r="Z38" s="70"/>
      <c r="AA38" s="70"/>
      <c r="AB38" s="644" t="e">
        <f>IF(R37&lt;&gt;"届出なし",(#REF!+#REF!+#REF!+#REF!+#REF!+#REF!)*V21,"-")</f>
        <v>#REF!</v>
      </c>
      <c r="AC38" s="644"/>
      <c r="AD38" s="644"/>
      <c r="AE38" s="644"/>
      <c r="AF38" s="644"/>
      <c r="AG38" s="157" t="s">
        <v>140</v>
      </c>
    </row>
    <row r="39" spans="1:41" ht="16.149999999999999" customHeight="1">
      <c r="A39" s="17"/>
      <c r="B39" s="158"/>
      <c r="C39" s="152" t="s">
        <v>273</v>
      </c>
      <c r="D39" s="70"/>
      <c r="E39" s="70"/>
      <c r="F39" s="70"/>
      <c r="G39" s="70"/>
      <c r="H39" s="70"/>
      <c r="I39" s="70"/>
      <c r="J39" s="70"/>
      <c r="K39" s="70"/>
      <c r="L39" s="70"/>
      <c r="M39" s="70"/>
      <c r="N39" s="70"/>
      <c r="O39" s="70"/>
      <c r="P39" s="70"/>
      <c r="Q39" s="70"/>
      <c r="R39" s="70"/>
      <c r="S39" s="70"/>
      <c r="T39" s="70"/>
      <c r="U39" s="70"/>
      <c r="V39" s="70"/>
      <c r="W39" s="70"/>
      <c r="X39" s="70"/>
      <c r="Y39" s="70"/>
      <c r="Z39" s="70"/>
      <c r="AA39" s="70"/>
      <c r="AB39" s="645" t="e">
        <f>IF(R37&lt;&gt;"届出なし",(#REF!+#REF!)*V21,"-")</f>
        <v>#REF!</v>
      </c>
      <c r="AC39" s="645"/>
      <c r="AD39" s="645"/>
      <c r="AE39" s="645"/>
      <c r="AF39" s="645"/>
      <c r="AG39" s="157" t="s">
        <v>140</v>
      </c>
    </row>
    <row r="40" spans="1:41" ht="16.149999999999999" customHeight="1">
      <c r="A40" s="78"/>
      <c r="B40" s="40" t="s">
        <v>141</v>
      </c>
      <c r="C40" s="6"/>
      <c r="D40" s="6"/>
      <c r="E40" s="6"/>
      <c r="F40" s="6"/>
      <c r="G40" s="6"/>
      <c r="H40" s="6"/>
      <c r="I40" s="6"/>
      <c r="J40" s="6"/>
      <c r="K40" s="6"/>
      <c r="L40" s="6"/>
      <c r="M40" s="6"/>
      <c r="N40" s="6"/>
      <c r="O40" s="6"/>
      <c r="P40" s="6"/>
      <c r="Q40" s="6"/>
      <c r="R40" s="6"/>
      <c r="S40" s="6"/>
      <c r="T40" s="6"/>
      <c r="U40" s="6"/>
      <c r="V40" s="6"/>
      <c r="W40" s="6"/>
      <c r="X40" s="6"/>
      <c r="Y40" s="6"/>
      <c r="Z40" s="6"/>
      <c r="AA40" s="6"/>
      <c r="AB40" s="598"/>
      <c r="AC40" s="598"/>
      <c r="AD40" s="598"/>
      <c r="AE40" s="598"/>
      <c r="AF40" s="598"/>
      <c r="AG40" s="7" t="s">
        <v>142</v>
      </c>
    </row>
    <row r="41" spans="1:41" ht="16.149999999999999" customHeight="1" thickBot="1">
      <c r="A41" s="161" t="s">
        <v>143</v>
      </c>
      <c r="B41" s="162"/>
      <c r="C41" s="163"/>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599"/>
      <c r="AC41" s="599"/>
      <c r="AD41" s="599"/>
      <c r="AE41" s="599"/>
      <c r="AF41" s="599"/>
      <c r="AG41" s="80" t="s">
        <v>142</v>
      </c>
    </row>
    <row r="42" spans="1:41" ht="16.149999999999999" customHeight="1" thickTop="1" thickBot="1">
      <c r="A42" s="8" t="s">
        <v>144</v>
      </c>
      <c r="B42" s="9"/>
      <c r="C42" s="9"/>
      <c r="D42" s="9"/>
      <c r="E42" s="9"/>
      <c r="F42" s="9"/>
      <c r="G42" s="9"/>
      <c r="H42" s="9"/>
      <c r="I42" s="9"/>
      <c r="J42" s="9"/>
      <c r="K42" s="9"/>
      <c r="L42" s="9"/>
      <c r="M42" s="9"/>
      <c r="N42" s="9"/>
      <c r="O42" s="9"/>
      <c r="P42" s="9"/>
      <c r="Q42" s="9"/>
      <c r="R42" s="9"/>
      <c r="S42" s="9"/>
      <c r="T42" s="9"/>
      <c r="U42" s="9"/>
      <c r="V42" s="9"/>
      <c r="W42" s="9"/>
      <c r="X42" s="9"/>
      <c r="Y42" s="9"/>
      <c r="Z42" s="9"/>
      <c r="AA42" s="9"/>
      <c r="AB42" s="600" t="str">
        <f>IFERROR(AB33-AB40+AB41,"")</f>
        <v/>
      </c>
      <c r="AC42" s="600"/>
      <c r="AD42" s="600"/>
      <c r="AE42" s="600"/>
      <c r="AF42" s="600"/>
      <c r="AG42" s="10" t="s">
        <v>132</v>
      </c>
    </row>
    <row r="43" spans="1:41" ht="16.149999999999999" customHeight="1">
      <c r="A43" s="3"/>
      <c r="B43" s="117"/>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c r="AH43" s="181"/>
    </row>
    <row r="44" spans="1:41" ht="16.149999999999999" customHeight="1">
      <c r="A44" s="3"/>
      <c r="B44" s="117"/>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c r="AH44" s="181"/>
    </row>
    <row r="45" spans="1:41" ht="16.149999999999999" customHeight="1"/>
    <row r="46" spans="1:41" ht="16.149999999999999" customHeight="1" thickBot="1">
      <c r="A46" s="2" t="s">
        <v>240</v>
      </c>
    </row>
    <row r="47" spans="1:41" ht="16.149999999999999" customHeight="1">
      <c r="A47" s="11" t="s">
        <v>146</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601"/>
      <c r="AC47" s="601"/>
      <c r="AD47" s="601"/>
      <c r="AE47" s="601"/>
      <c r="AF47" s="601"/>
      <c r="AG47" s="129" t="s">
        <v>132</v>
      </c>
      <c r="AI47" s="177" t="str">
        <f>IF(AB42&gt;AB47,"NG","OK")</f>
        <v>OK</v>
      </c>
      <c r="AO47" s="210" t="str">
        <f>IF(AI47="NG","←（８）全体の賃金改善の見込み額は（７）算定金額の見込み（繰越額調整後）の値を上回るように設定してください","")</f>
        <v/>
      </c>
    </row>
    <row r="48" spans="1:41" ht="16.149999999999999" customHeight="1">
      <c r="A48" s="17"/>
      <c r="B48" s="56" t="s">
        <v>147</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639" t="str">
        <f>AB42</f>
        <v/>
      </c>
      <c r="AC48" s="639"/>
      <c r="AD48" s="639"/>
      <c r="AE48" s="639"/>
      <c r="AF48" s="639"/>
      <c r="AG48" s="130" t="s">
        <v>132</v>
      </c>
    </row>
    <row r="49" spans="1:44" ht="16.149999999999999" customHeight="1">
      <c r="A49" s="17"/>
      <c r="B49" s="56" t="s">
        <v>148</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594"/>
      <c r="AC49" s="594"/>
      <c r="AD49" s="594"/>
      <c r="AE49" s="594"/>
      <c r="AF49" s="594"/>
      <c r="AG49" s="130" t="s">
        <v>132</v>
      </c>
    </row>
    <row r="50" spans="1:44" ht="16.149999999999999" customHeight="1">
      <c r="A50" s="17"/>
      <c r="B50" s="56" t="s">
        <v>149</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94"/>
      <c r="AC50" s="594"/>
      <c r="AD50" s="594"/>
      <c r="AE50" s="594"/>
      <c r="AF50" s="594"/>
      <c r="AG50" s="130" t="s">
        <v>132</v>
      </c>
      <c r="AR50" s="199"/>
    </row>
    <row r="51" spans="1:44" ht="16.149999999999999" customHeight="1" thickBot="1">
      <c r="A51" s="8"/>
      <c r="B51" s="73" t="s">
        <v>150</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602">
        <f>AB47-SUM(AB48:AF50)</f>
        <v>0</v>
      </c>
      <c r="AC51" s="602"/>
      <c r="AD51" s="602"/>
      <c r="AE51" s="602"/>
      <c r="AF51" s="602"/>
      <c r="AG51" s="145" t="s">
        <v>132</v>
      </c>
    </row>
    <row r="52" spans="1:44" ht="16.149999999999999" customHeight="1">
      <c r="A52" s="3"/>
      <c r="B52" s="117"/>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row>
    <row r="53" spans="1:44" ht="16.149999999999999" customHeight="1">
      <c r="A53" s="3"/>
      <c r="B53" s="117"/>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row>
    <row r="54" spans="1:44" ht="16.149999999999999" customHeight="1">
      <c r="A54" s="3"/>
      <c r="B54" s="117"/>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row>
    <row r="55" spans="1:44" ht="16.149999999999999" customHeight="1">
      <c r="A55" s="3"/>
      <c r="B55" s="117"/>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row>
    <row r="56" spans="1:44" ht="16.149999999999999" customHeight="1">
      <c r="A56" s="3"/>
      <c r="B56" s="117"/>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row>
    <row r="57" spans="1:44" ht="16.149999999999999" customHeight="1">
      <c r="A57" s="3"/>
      <c r="B57" s="117"/>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row>
    <row r="58" spans="1:44" ht="16.149999999999999" customHeight="1">
      <c r="A58" s="3"/>
      <c r="B58" s="117"/>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row>
    <row r="59" spans="1:44" ht="16.149999999999999" customHeight="1">
      <c r="A59" s="3"/>
      <c r="B59" s="117"/>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row>
    <row r="60" spans="1:44" ht="16.149999999999999" customHeight="1">
      <c r="A60" s="3"/>
      <c r="B60" s="117"/>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row>
    <row r="61" spans="1:44" ht="16.149999999999999" customHeight="1">
      <c r="A61" s="166" t="s">
        <v>1434</v>
      </c>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20"/>
      <c r="AB61" s="20"/>
      <c r="AC61" s="20"/>
      <c r="AD61" s="20"/>
      <c r="AE61" s="20"/>
      <c r="AF61" s="48"/>
    </row>
    <row r="62" spans="1:44"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3"/>
      <c r="AB62" s="103"/>
      <c r="AC62" s="103"/>
      <c r="AD62" s="103"/>
      <c r="AE62" s="103"/>
      <c r="AF62" s="103"/>
      <c r="AG62" s="103"/>
      <c r="AH62" s="103"/>
      <c r="AI62" s="191"/>
    </row>
    <row r="63" spans="1:44"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03"/>
      <c r="AB63" s="103"/>
      <c r="AC63" s="103"/>
      <c r="AD63" s="103"/>
      <c r="AE63" s="103"/>
      <c r="AF63" s="103"/>
      <c r="AG63" s="103"/>
      <c r="AH63" s="103"/>
      <c r="AI63" s="191"/>
    </row>
    <row r="64" spans="1:44"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03"/>
      <c r="AB64" s="103"/>
      <c r="AC64" s="103"/>
      <c r="AD64" s="103"/>
      <c r="AE64" s="103"/>
      <c r="AF64" s="103"/>
      <c r="AG64" s="103"/>
      <c r="AH64" s="103"/>
      <c r="AI64" s="191"/>
    </row>
    <row r="65" spans="1:36"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03"/>
      <c r="AB65" s="103"/>
      <c r="AC65" s="103"/>
      <c r="AD65" s="103"/>
      <c r="AE65" s="103"/>
      <c r="AF65" s="103"/>
      <c r="AG65" s="103"/>
      <c r="AH65" s="103"/>
      <c r="AI65" s="191"/>
    </row>
    <row r="66" spans="1:36"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03"/>
      <c r="AB66" s="103"/>
      <c r="AC66" s="103"/>
      <c r="AD66" s="103"/>
      <c r="AE66" s="103"/>
      <c r="AF66" s="103"/>
      <c r="AG66" s="103"/>
      <c r="AH66" s="103"/>
      <c r="AI66" s="191"/>
    </row>
    <row r="67" spans="1:36"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03"/>
      <c r="AB67" s="103"/>
      <c r="AC67" s="103"/>
      <c r="AD67" s="103"/>
      <c r="AE67" s="103"/>
      <c r="AF67" s="103"/>
      <c r="AG67" s="103"/>
      <c r="AH67" s="103"/>
      <c r="AI67" s="191"/>
    </row>
    <row r="68" spans="1:36" ht="16.149999999999999" customHeight="1" thickBot="1">
      <c r="A68" s="2" t="s">
        <v>241</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103"/>
      <c r="AB68" s="103"/>
      <c r="AC68" s="103"/>
      <c r="AD68" s="103"/>
      <c r="AE68" s="103"/>
      <c r="AF68" s="103"/>
      <c r="AG68" s="103"/>
      <c r="AH68" s="191"/>
      <c r="AI68" s="191"/>
      <c r="AJ68" s="191"/>
    </row>
    <row r="69" spans="1:36" ht="16.149999999999999" customHeight="1">
      <c r="A69" s="116" t="s">
        <v>153</v>
      </c>
      <c r="B69" s="55"/>
      <c r="C69" s="35"/>
      <c r="D69" s="35"/>
      <c r="E69" s="35"/>
      <c r="F69" s="35"/>
      <c r="G69" s="35"/>
      <c r="H69" s="35"/>
      <c r="I69" s="35"/>
      <c r="J69" s="35"/>
      <c r="K69" s="35"/>
      <c r="L69" s="35"/>
      <c r="M69" s="35"/>
      <c r="N69" s="35"/>
      <c r="O69" s="35"/>
      <c r="P69" s="35"/>
      <c r="Q69" s="35"/>
      <c r="R69" s="35"/>
      <c r="S69" s="35"/>
      <c r="T69" s="35"/>
      <c r="U69" s="35"/>
      <c r="V69" s="35"/>
      <c r="W69" s="35"/>
      <c r="X69" s="35"/>
      <c r="Y69" s="35"/>
      <c r="Z69" s="35"/>
      <c r="AA69" s="72"/>
      <c r="AB69" s="604"/>
      <c r="AC69" s="604"/>
      <c r="AD69" s="604"/>
      <c r="AE69" s="604"/>
      <c r="AF69" s="604"/>
      <c r="AG69" s="74" t="s">
        <v>154</v>
      </c>
      <c r="AH69" s="181"/>
      <c r="AI69" s="181"/>
      <c r="AJ69" s="181"/>
    </row>
    <row r="70" spans="1:36" ht="16.149999999999999" customHeight="1">
      <c r="A70" s="1" t="s">
        <v>155</v>
      </c>
      <c r="B70" s="70"/>
      <c r="C70" s="15"/>
      <c r="D70" s="15"/>
      <c r="E70" s="15"/>
      <c r="F70" s="15"/>
      <c r="G70" s="15"/>
      <c r="H70" s="15"/>
      <c r="I70" s="15"/>
      <c r="J70" s="15"/>
      <c r="K70" s="15"/>
      <c r="L70" s="15"/>
      <c r="M70" s="15"/>
      <c r="N70" s="15"/>
      <c r="O70" s="15"/>
      <c r="P70" s="15"/>
      <c r="Q70" s="15"/>
      <c r="R70" s="15"/>
      <c r="S70" s="15"/>
      <c r="T70" s="15"/>
      <c r="U70" s="15"/>
      <c r="V70" s="15"/>
      <c r="W70" s="15"/>
      <c r="X70" s="15"/>
      <c r="Y70" s="15"/>
      <c r="Z70" s="15"/>
      <c r="AA70" s="71"/>
      <c r="AB70" s="598"/>
      <c r="AC70" s="598"/>
      <c r="AD70" s="598"/>
      <c r="AE70" s="598"/>
      <c r="AF70" s="598"/>
      <c r="AG70" s="127" t="s">
        <v>132</v>
      </c>
    </row>
    <row r="71" spans="1:36" ht="16.149999999999999" customHeight="1">
      <c r="A71" s="1" t="s">
        <v>156</v>
      </c>
      <c r="B71" s="3"/>
      <c r="C71" s="3"/>
      <c r="D71" s="3"/>
      <c r="E71" s="3"/>
      <c r="F71" s="3"/>
      <c r="G71" s="3"/>
      <c r="H71" s="3"/>
      <c r="I71" s="3"/>
      <c r="J71" s="3"/>
      <c r="K71" s="3"/>
      <c r="L71" s="3"/>
      <c r="M71" s="3"/>
      <c r="N71" s="3"/>
      <c r="O71" s="3"/>
      <c r="P71" s="3"/>
      <c r="Q71" s="3"/>
      <c r="R71" s="3"/>
      <c r="S71" s="3"/>
      <c r="T71" s="3"/>
      <c r="U71" s="3"/>
      <c r="V71" s="3"/>
      <c r="W71" s="3"/>
      <c r="X71" s="3"/>
      <c r="Y71" s="3"/>
      <c r="Z71" s="3"/>
      <c r="AA71" s="3"/>
      <c r="AB71" s="605"/>
      <c r="AC71" s="605"/>
      <c r="AD71" s="605"/>
      <c r="AE71" s="605"/>
      <c r="AF71" s="605"/>
      <c r="AG71" s="176" t="s">
        <v>132</v>
      </c>
    </row>
    <row r="72" spans="1:36" ht="16.149999999999999" customHeight="1">
      <c r="A72" s="23" t="s">
        <v>157</v>
      </c>
      <c r="B72" s="6"/>
      <c r="C72" s="6"/>
      <c r="D72" s="6"/>
      <c r="E72" s="6"/>
      <c r="F72" s="6"/>
      <c r="G72" s="6"/>
      <c r="H72" s="6"/>
      <c r="I72" s="6"/>
      <c r="J72" s="6"/>
      <c r="K72" s="6"/>
      <c r="L72" s="6"/>
      <c r="M72" s="6"/>
      <c r="N72" s="6"/>
      <c r="O72" s="6"/>
      <c r="P72" s="6"/>
      <c r="Q72" s="6"/>
      <c r="R72" s="6"/>
      <c r="S72" s="6"/>
      <c r="T72" s="6"/>
      <c r="U72" s="6"/>
      <c r="V72" s="6"/>
      <c r="W72" s="6"/>
      <c r="X72" s="6"/>
      <c r="Y72" s="6"/>
      <c r="Z72" s="6"/>
      <c r="AA72" s="6"/>
      <c r="AB72" s="608">
        <f>AB71-AB70</f>
        <v>0</v>
      </c>
      <c r="AC72" s="608"/>
      <c r="AD72" s="608"/>
      <c r="AE72" s="608"/>
      <c r="AF72" s="608"/>
      <c r="AG72" s="176" t="s">
        <v>132</v>
      </c>
    </row>
    <row r="73" spans="1:36" ht="16.149999999999999" customHeight="1">
      <c r="A73" s="17"/>
      <c r="B73" s="40" t="s">
        <v>158</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598"/>
      <c r="AC73" s="598"/>
      <c r="AD73" s="598"/>
      <c r="AE73" s="598"/>
      <c r="AF73" s="598"/>
      <c r="AG73" s="130" t="s">
        <v>132</v>
      </c>
    </row>
    <row r="74" spans="1:36" ht="16.149999999999999" customHeight="1" thickBot="1">
      <c r="A74" s="41"/>
      <c r="B74" s="105" t="s">
        <v>159</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603"/>
      <c r="AC74" s="603"/>
      <c r="AD74" s="603"/>
      <c r="AE74" s="603"/>
      <c r="AF74" s="603"/>
      <c r="AG74" s="130" t="s">
        <v>160</v>
      </c>
    </row>
    <row r="75" spans="1:36" ht="16.149999999999999" customHeight="1" thickTop="1" thickBot="1">
      <c r="A75" s="85"/>
      <c r="B75" s="106" t="s">
        <v>161</v>
      </c>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607">
        <f>IFERROR(AB74/AB70*100,0)</f>
        <v>0</v>
      </c>
      <c r="AC75" s="607"/>
      <c r="AD75" s="607"/>
      <c r="AE75" s="607"/>
      <c r="AF75" s="607"/>
      <c r="AG75" s="164" t="s">
        <v>162</v>
      </c>
    </row>
    <row r="76" spans="1:36" ht="16.149999999999999" customHeight="1">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c r="A77" s="2" t="s">
        <v>274</v>
      </c>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174"/>
      <c r="AB77" s="174"/>
      <c r="AC77" s="174"/>
      <c r="AD77" s="174"/>
      <c r="AE77" s="174"/>
      <c r="AF77" s="174"/>
      <c r="AG77" s="174"/>
      <c r="AH77" s="191"/>
      <c r="AI77" s="191"/>
      <c r="AJ77" s="191"/>
    </row>
    <row r="78" spans="1:36" ht="16.149999999999999" hidden="1" customHeight="1" outlineLevel="1">
      <c r="A78" s="116" t="s">
        <v>275</v>
      </c>
      <c r="B78" s="55"/>
      <c r="C78" s="35"/>
      <c r="D78" s="35"/>
      <c r="E78" s="35"/>
      <c r="F78" s="35"/>
      <c r="G78" s="35"/>
      <c r="H78" s="35"/>
      <c r="I78" s="35"/>
      <c r="J78" s="35"/>
      <c r="K78" s="35"/>
      <c r="L78" s="35"/>
      <c r="M78" s="35"/>
      <c r="N78" s="35"/>
      <c r="O78" s="35"/>
      <c r="P78" s="35"/>
      <c r="Q78" s="35"/>
      <c r="R78" s="35"/>
      <c r="S78" s="35"/>
      <c r="T78" s="35"/>
      <c r="U78" s="35"/>
      <c r="V78" s="35"/>
      <c r="W78" s="35"/>
      <c r="X78" s="35"/>
      <c r="Y78" s="35"/>
      <c r="Z78" s="35"/>
      <c r="AA78" s="72"/>
      <c r="AB78" s="604"/>
      <c r="AC78" s="604"/>
      <c r="AD78" s="604"/>
      <c r="AE78" s="604"/>
      <c r="AF78" s="604"/>
      <c r="AG78" s="74" t="s">
        <v>154</v>
      </c>
      <c r="AH78" s="181"/>
      <c r="AI78" s="181"/>
      <c r="AJ78" s="181"/>
    </row>
    <row r="79" spans="1:36" ht="16.149999999999999" hidden="1" customHeight="1" outlineLevel="1">
      <c r="A79" s="1" t="s">
        <v>276</v>
      </c>
      <c r="B79" s="70"/>
      <c r="C79" s="15"/>
      <c r="D79" s="15"/>
      <c r="E79" s="15"/>
      <c r="F79" s="15"/>
      <c r="G79" s="15"/>
      <c r="H79" s="15"/>
      <c r="I79" s="15"/>
      <c r="J79" s="15"/>
      <c r="K79" s="15"/>
      <c r="L79" s="15"/>
      <c r="M79" s="15"/>
      <c r="N79" s="15"/>
      <c r="O79" s="15"/>
      <c r="P79" s="15"/>
      <c r="Q79" s="15"/>
      <c r="R79" s="15"/>
      <c r="S79" s="15"/>
      <c r="T79" s="15"/>
      <c r="U79" s="15"/>
      <c r="V79" s="15"/>
      <c r="W79" s="15"/>
      <c r="X79" s="15"/>
      <c r="Y79" s="15"/>
      <c r="Z79" s="15"/>
      <c r="AA79" s="71"/>
      <c r="AB79" s="598"/>
      <c r="AC79" s="598"/>
      <c r="AD79" s="598"/>
      <c r="AE79" s="598"/>
      <c r="AF79" s="598"/>
      <c r="AG79" s="127" t="s">
        <v>132</v>
      </c>
    </row>
    <row r="80" spans="1:36" ht="16.149999999999999" hidden="1" customHeight="1" outlineLevel="1">
      <c r="A80" s="1" t="s">
        <v>277</v>
      </c>
      <c r="B80" s="3"/>
      <c r="C80" s="3"/>
      <c r="D80" s="3"/>
      <c r="E80" s="3"/>
      <c r="F80" s="3"/>
      <c r="G80" s="3"/>
      <c r="H80" s="3"/>
      <c r="I80" s="3"/>
      <c r="J80" s="3"/>
      <c r="K80" s="3"/>
      <c r="L80" s="3"/>
      <c r="M80" s="3"/>
      <c r="N80" s="3"/>
      <c r="O80" s="3"/>
      <c r="P80" s="3"/>
      <c r="Q80" s="3"/>
      <c r="R80" s="3"/>
      <c r="S80" s="3"/>
      <c r="T80" s="3"/>
      <c r="U80" s="3"/>
      <c r="V80" s="3"/>
      <c r="W80" s="3"/>
      <c r="X80" s="3"/>
      <c r="Y80" s="3"/>
      <c r="Z80" s="3"/>
      <c r="AA80" s="3"/>
      <c r="AB80" s="605"/>
      <c r="AC80" s="605"/>
      <c r="AD80" s="605"/>
      <c r="AE80" s="605"/>
      <c r="AF80" s="605"/>
      <c r="AG80" s="176" t="s">
        <v>132</v>
      </c>
    </row>
    <row r="81" spans="1:36" ht="16.149999999999999" hidden="1" customHeight="1" outlineLevel="1">
      <c r="A81" s="23" t="s">
        <v>167</v>
      </c>
      <c r="B81" s="6"/>
      <c r="C81" s="6"/>
      <c r="D81" s="6"/>
      <c r="E81" s="6"/>
      <c r="F81" s="6"/>
      <c r="G81" s="6"/>
      <c r="H81" s="6"/>
      <c r="I81" s="6"/>
      <c r="J81" s="6"/>
      <c r="K81" s="6"/>
      <c r="L81" s="6"/>
      <c r="M81" s="6"/>
      <c r="N81" s="6"/>
      <c r="O81" s="6"/>
      <c r="P81" s="6"/>
      <c r="Q81" s="6"/>
      <c r="R81" s="6"/>
      <c r="S81" s="6"/>
      <c r="T81" s="6"/>
      <c r="U81" s="6"/>
      <c r="V81" s="6"/>
      <c r="W81" s="6"/>
      <c r="X81" s="6"/>
      <c r="Y81" s="6"/>
      <c r="Z81" s="6"/>
      <c r="AA81" s="6"/>
      <c r="AB81" s="608">
        <f>AB80-AB79</f>
        <v>0</v>
      </c>
      <c r="AC81" s="608"/>
      <c r="AD81" s="608"/>
      <c r="AE81" s="608"/>
      <c r="AF81" s="608"/>
      <c r="AG81" s="176" t="s">
        <v>132</v>
      </c>
    </row>
    <row r="82" spans="1:36" ht="16.149999999999999" hidden="1" customHeight="1" outlineLevel="1">
      <c r="A82" s="17"/>
      <c r="B82" s="40" t="s">
        <v>168</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598"/>
      <c r="AC82" s="598"/>
      <c r="AD82" s="598"/>
      <c r="AE82" s="598"/>
      <c r="AF82" s="598"/>
      <c r="AG82" s="130" t="s">
        <v>132</v>
      </c>
    </row>
    <row r="83" spans="1:36" ht="16.149999999999999" hidden="1" customHeight="1" outlineLevel="1" thickBot="1">
      <c r="A83" s="41"/>
      <c r="B83" s="105" t="s">
        <v>169</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603"/>
      <c r="AC83" s="603"/>
      <c r="AD83" s="603"/>
      <c r="AE83" s="603"/>
      <c r="AF83" s="603"/>
      <c r="AG83" s="130" t="s">
        <v>160</v>
      </c>
    </row>
    <row r="84" spans="1:36" ht="16.350000000000001" hidden="1" customHeight="1" outlineLevel="1" thickTop="1" thickBot="1">
      <c r="A84" s="85"/>
      <c r="B84" s="106" t="s">
        <v>170</v>
      </c>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607">
        <f>IFERROR(AB83/AB79*100,0)</f>
        <v>0</v>
      </c>
      <c r="AC84" s="607"/>
      <c r="AD84" s="607"/>
      <c r="AE84" s="607"/>
      <c r="AF84" s="607"/>
      <c r="AG84" s="164" t="s">
        <v>162</v>
      </c>
    </row>
    <row r="85" spans="1:36" ht="16.350000000000001" hidden="1" customHeight="1" outlineLevel="1"/>
    <row r="86" spans="1:36" ht="16.149999999999999" hidden="1" customHeight="1" outlineLevel="1" thickBot="1">
      <c r="A86" s="2" t="s">
        <v>278</v>
      </c>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609"/>
      <c r="AB86" s="609"/>
      <c r="AC86" s="609"/>
      <c r="AD86" s="609"/>
      <c r="AE86" s="609"/>
      <c r="AF86" s="609"/>
      <c r="AG86" s="609"/>
      <c r="AH86" s="191"/>
      <c r="AI86" s="191"/>
      <c r="AJ86" s="191"/>
    </row>
    <row r="87" spans="1:36" ht="16.149999999999999" hidden="1" customHeight="1" outlineLevel="1">
      <c r="A87" s="116" t="s">
        <v>279</v>
      </c>
      <c r="B87" s="55"/>
      <c r="C87" s="35"/>
      <c r="D87" s="35"/>
      <c r="E87" s="35"/>
      <c r="F87" s="35"/>
      <c r="G87" s="35"/>
      <c r="H87" s="35"/>
      <c r="I87" s="35"/>
      <c r="J87" s="35"/>
      <c r="K87" s="35"/>
      <c r="L87" s="35"/>
      <c r="M87" s="35"/>
      <c r="N87" s="35"/>
      <c r="O87" s="35"/>
      <c r="P87" s="35"/>
      <c r="Q87" s="35"/>
      <c r="R87" s="35"/>
      <c r="S87" s="35"/>
      <c r="T87" s="35"/>
      <c r="U87" s="35"/>
      <c r="V87" s="35"/>
      <c r="W87" s="35"/>
      <c r="X87" s="35"/>
      <c r="Y87" s="35"/>
      <c r="Z87" s="35"/>
      <c r="AA87" s="72"/>
      <c r="AB87" s="604"/>
      <c r="AC87" s="604"/>
      <c r="AD87" s="604"/>
      <c r="AE87" s="604"/>
      <c r="AF87" s="604"/>
      <c r="AG87" s="74" t="s">
        <v>154</v>
      </c>
      <c r="AH87" s="181"/>
      <c r="AI87" s="181"/>
      <c r="AJ87" s="181"/>
    </row>
    <row r="88" spans="1:36" ht="16.149999999999999" hidden="1" customHeight="1" outlineLevel="1">
      <c r="A88" s="1" t="s">
        <v>280</v>
      </c>
      <c r="B88" s="70"/>
      <c r="C88" s="15"/>
      <c r="D88" s="15"/>
      <c r="E88" s="15"/>
      <c r="F88" s="15"/>
      <c r="G88" s="15"/>
      <c r="H88" s="15"/>
      <c r="I88" s="15"/>
      <c r="J88" s="15"/>
      <c r="K88" s="15"/>
      <c r="L88" s="15"/>
      <c r="M88" s="15"/>
      <c r="N88" s="15"/>
      <c r="O88" s="15"/>
      <c r="P88" s="15"/>
      <c r="Q88" s="15"/>
      <c r="R88" s="15"/>
      <c r="S88" s="15"/>
      <c r="T88" s="15"/>
      <c r="U88" s="15"/>
      <c r="V88" s="15"/>
      <c r="W88" s="15"/>
      <c r="X88" s="15"/>
      <c r="Y88" s="15"/>
      <c r="Z88" s="15"/>
      <c r="AA88" s="71"/>
      <c r="AB88" s="598"/>
      <c r="AC88" s="598"/>
      <c r="AD88" s="598"/>
      <c r="AE88" s="598"/>
      <c r="AF88" s="598"/>
      <c r="AG88" s="127" t="s">
        <v>132</v>
      </c>
    </row>
    <row r="89" spans="1:36" ht="16.149999999999999" hidden="1" customHeight="1" outlineLevel="1">
      <c r="A89" s="1" t="s">
        <v>281</v>
      </c>
      <c r="B89" s="3"/>
      <c r="C89" s="3"/>
      <c r="D89" s="3"/>
      <c r="E89" s="3"/>
      <c r="F89" s="3"/>
      <c r="G89" s="3"/>
      <c r="H89" s="3"/>
      <c r="I89" s="3"/>
      <c r="J89" s="3"/>
      <c r="K89" s="3"/>
      <c r="L89" s="3"/>
      <c r="M89" s="3"/>
      <c r="N89" s="3"/>
      <c r="O89" s="3"/>
      <c r="P89" s="3"/>
      <c r="Q89" s="3"/>
      <c r="R89" s="3"/>
      <c r="S89" s="3"/>
      <c r="T89" s="3"/>
      <c r="U89" s="3"/>
      <c r="V89" s="3"/>
      <c r="W89" s="3"/>
      <c r="X89" s="3"/>
      <c r="Y89" s="3"/>
      <c r="Z89" s="3"/>
      <c r="AA89" s="3"/>
      <c r="AB89" s="605"/>
      <c r="AC89" s="605"/>
      <c r="AD89" s="605"/>
      <c r="AE89" s="605"/>
      <c r="AF89" s="605"/>
      <c r="AG89" s="176" t="s">
        <v>132</v>
      </c>
    </row>
    <row r="90" spans="1:36" ht="16.149999999999999" hidden="1" customHeight="1" outlineLevel="1">
      <c r="A90" s="23" t="s">
        <v>175</v>
      </c>
      <c r="B90" s="6"/>
      <c r="C90" s="6"/>
      <c r="D90" s="6"/>
      <c r="E90" s="6"/>
      <c r="F90" s="6"/>
      <c r="G90" s="6"/>
      <c r="H90" s="6"/>
      <c r="I90" s="6"/>
      <c r="J90" s="6"/>
      <c r="K90" s="6"/>
      <c r="L90" s="6"/>
      <c r="M90" s="6"/>
      <c r="N90" s="6"/>
      <c r="O90" s="6"/>
      <c r="P90" s="6"/>
      <c r="Q90" s="6"/>
      <c r="R90" s="6"/>
      <c r="S90" s="6"/>
      <c r="T90" s="6"/>
      <c r="U90" s="6"/>
      <c r="V90" s="6"/>
      <c r="W90" s="6"/>
      <c r="X90" s="6"/>
      <c r="Y90" s="6"/>
      <c r="Z90" s="6"/>
      <c r="AA90" s="6"/>
      <c r="AB90" s="608">
        <f>AB89-AB88</f>
        <v>0</v>
      </c>
      <c r="AC90" s="608"/>
      <c r="AD90" s="608"/>
      <c r="AE90" s="608"/>
      <c r="AF90" s="608"/>
      <c r="AG90" s="176" t="s">
        <v>132</v>
      </c>
    </row>
    <row r="91" spans="1:36" ht="16.149999999999999" hidden="1" customHeight="1" outlineLevel="1">
      <c r="A91" s="17"/>
      <c r="B91" s="40" t="s">
        <v>176</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598"/>
      <c r="AC91" s="598"/>
      <c r="AD91" s="598"/>
      <c r="AE91" s="598"/>
      <c r="AF91" s="598"/>
      <c r="AG91" s="130" t="s">
        <v>132</v>
      </c>
    </row>
    <row r="92" spans="1:36" ht="16.149999999999999" hidden="1" customHeight="1" outlineLevel="1" thickBot="1">
      <c r="A92" s="41"/>
      <c r="B92" s="105" t="s">
        <v>177</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603"/>
      <c r="AC92" s="603"/>
      <c r="AD92" s="603"/>
      <c r="AE92" s="603"/>
      <c r="AF92" s="603"/>
      <c r="AG92" s="130" t="s">
        <v>160</v>
      </c>
    </row>
    <row r="93" spans="1:36" ht="16.350000000000001" hidden="1" customHeight="1" outlineLevel="1" thickTop="1" thickBot="1">
      <c r="A93" s="85"/>
      <c r="B93" s="106" t="s">
        <v>178</v>
      </c>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607">
        <f>IFERROR(AB92/AB88*100,0)</f>
        <v>0</v>
      </c>
      <c r="AC93" s="607"/>
      <c r="AD93" s="607"/>
      <c r="AE93" s="607"/>
      <c r="AF93" s="607"/>
      <c r="AG93" s="164" t="s">
        <v>162</v>
      </c>
    </row>
    <row r="94" spans="1:36" ht="16.350000000000001" hidden="1" customHeight="1" outlineLevel="1"/>
    <row r="95" spans="1:36" ht="16.149999999999999" hidden="1" customHeight="1" outlineLevel="1" thickBot="1">
      <c r="A95" s="2" t="s">
        <v>282</v>
      </c>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609"/>
      <c r="AB95" s="609"/>
      <c r="AC95" s="609"/>
      <c r="AD95" s="609"/>
      <c r="AE95" s="609"/>
      <c r="AF95" s="609"/>
      <c r="AG95" s="609"/>
      <c r="AH95" s="191"/>
      <c r="AI95" s="191"/>
      <c r="AJ95" s="191"/>
    </row>
    <row r="96" spans="1:36" ht="16.149999999999999" hidden="1" customHeight="1" outlineLevel="1">
      <c r="A96" s="116" t="s">
        <v>283</v>
      </c>
      <c r="B96" s="55"/>
      <c r="C96" s="35"/>
      <c r="D96" s="35"/>
      <c r="E96" s="35"/>
      <c r="F96" s="35"/>
      <c r="G96" s="35"/>
      <c r="H96" s="35"/>
      <c r="I96" s="35"/>
      <c r="J96" s="35"/>
      <c r="K96" s="35"/>
      <c r="L96" s="35"/>
      <c r="M96" s="35"/>
      <c r="N96" s="35"/>
      <c r="O96" s="35"/>
      <c r="P96" s="35"/>
      <c r="Q96" s="35"/>
      <c r="R96" s="35"/>
      <c r="S96" s="35"/>
      <c r="T96" s="35"/>
      <c r="U96" s="35"/>
      <c r="V96" s="35"/>
      <c r="W96" s="35"/>
      <c r="X96" s="35"/>
      <c r="Y96" s="35"/>
      <c r="Z96" s="35"/>
      <c r="AA96" s="72"/>
      <c r="AB96" s="604"/>
      <c r="AC96" s="604"/>
      <c r="AD96" s="604"/>
      <c r="AE96" s="604"/>
      <c r="AF96" s="604"/>
      <c r="AG96" s="74" t="s">
        <v>154</v>
      </c>
      <c r="AH96" s="181"/>
      <c r="AI96" s="181"/>
      <c r="AJ96" s="181"/>
    </row>
    <row r="97" spans="1:36" ht="16.149999999999999" hidden="1" customHeight="1" outlineLevel="1">
      <c r="A97" s="1" t="s">
        <v>284</v>
      </c>
      <c r="B97" s="70"/>
      <c r="C97" s="15"/>
      <c r="D97" s="15"/>
      <c r="E97" s="15"/>
      <c r="F97" s="15"/>
      <c r="G97" s="15"/>
      <c r="H97" s="15"/>
      <c r="I97" s="15"/>
      <c r="J97" s="15"/>
      <c r="K97" s="15"/>
      <c r="L97" s="15"/>
      <c r="M97" s="15"/>
      <c r="N97" s="15"/>
      <c r="O97" s="15"/>
      <c r="P97" s="15"/>
      <c r="Q97" s="15"/>
      <c r="R97" s="15"/>
      <c r="S97" s="15"/>
      <c r="T97" s="15"/>
      <c r="U97" s="15"/>
      <c r="V97" s="15"/>
      <c r="W97" s="15"/>
      <c r="X97" s="15"/>
      <c r="Y97" s="15"/>
      <c r="Z97" s="15"/>
      <c r="AA97" s="71"/>
      <c r="AB97" s="598"/>
      <c r="AC97" s="598"/>
      <c r="AD97" s="598"/>
      <c r="AE97" s="598"/>
      <c r="AF97" s="598"/>
      <c r="AG97" s="127" t="s">
        <v>132</v>
      </c>
    </row>
    <row r="98" spans="1:36" ht="16.149999999999999" hidden="1" customHeight="1" outlineLevel="1">
      <c r="A98" s="1" t="s">
        <v>285</v>
      </c>
      <c r="B98" s="3"/>
      <c r="C98" s="3"/>
      <c r="D98" s="3"/>
      <c r="E98" s="3"/>
      <c r="F98" s="3"/>
      <c r="G98" s="3"/>
      <c r="H98" s="3"/>
      <c r="I98" s="3"/>
      <c r="J98" s="3"/>
      <c r="K98" s="3"/>
      <c r="L98" s="3"/>
      <c r="M98" s="3"/>
      <c r="N98" s="3"/>
      <c r="O98" s="3"/>
      <c r="P98" s="3"/>
      <c r="Q98" s="3"/>
      <c r="R98" s="3"/>
      <c r="S98" s="3"/>
      <c r="T98" s="3"/>
      <c r="U98" s="3"/>
      <c r="V98" s="3"/>
      <c r="W98" s="3"/>
      <c r="X98" s="3"/>
      <c r="Y98" s="3"/>
      <c r="Z98" s="3"/>
      <c r="AA98" s="3"/>
      <c r="AB98" s="605"/>
      <c r="AC98" s="605"/>
      <c r="AD98" s="605"/>
      <c r="AE98" s="605"/>
      <c r="AF98" s="605"/>
      <c r="AG98" s="176" t="s">
        <v>132</v>
      </c>
    </row>
    <row r="99" spans="1:36" ht="16.149999999999999" hidden="1" customHeight="1" outlineLevel="1">
      <c r="A99" s="23" t="s">
        <v>183</v>
      </c>
      <c r="B99" s="6"/>
      <c r="C99" s="6"/>
      <c r="D99" s="6"/>
      <c r="E99" s="6"/>
      <c r="F99" s="6"/>
      <c r="G99" s="6"/>
      <c r="H99" s="6"/>
      <c r="I99" s="6"/>
      <c r="J99" s="6"/>
      <c r="K99" s="6"/>
      <c r="L99" s="6"/>
      <c r="M99" s="6"/>
      <c r="N99" s="6"/>
      <c r="O99" s="6"/>
      <c r="P99" s="6"/>
      <c r="Q99" s="6"/>
      <c r="R99" s="6"/>
      <c r="S99" s="6"/>
      <c r="T99" s="6"/>
      <c r="U99" s="6"/>
      <c r="V99" s="6"/>
      <c r="W99" s="6"/>
      <c r="X99" s="6"/>
      <c r="Y99" s="6"/>
      <c r="Z99" s="6"/>
      <c r="AA99" s="6"/>
      <c r="AB99" s="608">
        <f>AB98-AB97</f>
        <v>0</v>
      </c>
      <c r="AC99" s="608"/>
      <c r="AD99" s="608"/>
      <c r="AE99" s="608"/>
      <c r="AF99" s="608"/>
      <c r="AG99" s="176" t="s">
        <v>132</v>
      </c>
    </row>
    <row r="100" spans="1:36" ht="16.149999999999999" hidden="1" customHeight="1" outlineLevel="1">
      <c r="A100" s="17"/>
      <c r="B100" s="40" t="s">
        <v>184</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598"/>
      <c r="AC100" s="598"/>
      <c r="AD100" s="598"/>
      <c r="AE100" s="598"/>
      <c r="AF100" s="598"/>
      <c r="AG100" s="130" t="s">
        <v>132</v>
      </c>
    </row>
    <row r="101" spans="1:36" ht="16.350000000000001" hidden="1" customHeight="1" outlineLevel="1" thickBot="1">
      <c r="A101" s="41"/>
      <c r="B101" s="105" t="s">
        <v>185</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603"/>
      <c r="AC101" s="603"/>
      <c r="AD101" s="603"/>
      <c r="AE101" s="603"/>
      <c r="AF101" s="603"/>
      <c r="AG101" s="130" t="s">
        <v>160</v>
      </c>
    </row>
    <row r="102" spans="1:36" ht="16.350000000000001" hidden="1" customHeight="1" outlineLevel="1" thickTop="1" thickBot="1">
      <c r="A102" s="85"/>
      <c r="B102" s="106" t="s">
        <v>186</v>
      </c>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607">
        <f>IFERROR(AB101/AB97*100,0)</f>
        <v>0</v>
      </c>
      <c r="AC102" s="607"/>
      <c r="AD102" s="607"/>
      <c r="AE102" s="607"/>
      <c r="AF102" s="607"/>
      <c r="AG102" s="164" t="s">
        <v>162</v>
      </c>
    </row>
    <row r="103" spans="1:36" ht="16.350000000000001" hidden="1" customHeight="1" outlineLevel="1"/>
    <row r="104" spans="1:36" ht="16.149999999999999" hidden="1" customHeight="1" outlineLevel="1" thickBot="1">
      <c r="A104" s="2" t="s">
        <v>195</v>
      </c>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609"/>
      <c r="AB104" s="609"/>
      <c r="AC104" s="609"/>
      <c r="AD104" s="609"/>
      <c r="AE104" s="609"/>
      <c r="AF104" s="609"/>
      <c r="AG104" s="609"/>
      <c r="AH104" s="191"/>
      <c r="AI104" s="191"/>
      <c r="AJ104" s="191"/>
    </row>
    <row r="105" spans="1:36" ht="16.149999999999999" hidden="1" customHeight="1" outlineLevel="1">
      <c r="A105" s="116" t="s">
        <v>245</v>
      </c>
      <c r="B105" s="5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72"/>
      <c r="AB105" s="604"/>
      <c r="AC105" s="604"/>
      <c r="AD105" s="604"/>
      <c r="AE105" s="604"/>
      <c r="AF105" s="604"/>
      <c r="AG105" s="74" t="s">
        <v>154</v>
      </c>
      <c r="AH105" s="181"/>
      <c r="AI105" s="181"/>
      <c r="AJ105" s="181"/>
    </row>
    <row r="106" spans="1:36" ht="16.149999999999999" hidden="1" customHeight="1" outlineLevel="1">
      <c r="A106" s="1" t="s">
        <v>246</v>
      </c>
      <c r="B106" s="70"/>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71"/>
      <c r="AB106" s="598"/>
      <c r="AC106" s="598"/>
      <c r="AD106" s="598"/>
      <c r="AE106" s="598"/>
      <c r="AF106" s="598"/>
      <c r="AG106" s="127" t="s">
        <v>132</v>
      </c>
    </row>
    <row r="107" spans="1:36" ht="16.149999999999999" hidden="1" customHeight="1" outlineLevel="1">
      <c r="A107" s="1" t="s">
        <v>247</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05"/>
      <c r="AC107" s="605"/>
      <c r="AD107" s="605"/>
      <c r="AE107" s="605"/>
      <c r="AF107" s="605"/>
      <c r="AG107" s="176" t="s">
        <v>132</v>
      </c>
    </row>
    <row r="108" spans="1:36" ht="16.149999999999999" hidden="1" customHeight="1" outlineLevel="1">
      <c r="A108" s="23" t="s">
        <v>191</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08">
        <f>AB107-AB106</f>
        <v>0</v>
      </c>
      <c r="AC108" s="608"/>
      <c r="AD108" s="608"/>
      <c r="AE108" s="608"/>
      <c r="AF108" s="608"/>
      <c r="AG108" s="176" t="s">
        <v>132</v>
      </c>
    </row>
    <row r="109" spans="1:36" ht="16.149999999999999" hidden="1" customHeight="1" outlineLevel="1">
      <c r="A109" s="17"/>
      <c r="B109" s="40" t="s">
        <v>192</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598"/>
      <c r="AC109" s="598"/>
      <c r="AD109" s="598"/>
      <c r="AE109" s="598"/>
      <c r="AF109" s="598"/>
      <c r="AG109" s="130" t="s">
        <v>132</v>
      </c>
    </row>
    <row r="110" spans="1:36" ht="16.149999999999999" hidden="1" customHeight="1" outlineLevel="1" thickBot="1">
      <c r="A110" s="41"/>
      <c r="B110" s="105" t="s">
        <v>193</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603"/>
      <c r="AC110" s="603"/>
      <c r="AD110" s="603"/>
      <c r="AE110" s="603"/>
      <c r="AF110" s="603"/>
      <c r="AG110" s="130" t="s">
        <v>160</v>
      </c>
    </row>
    <row r="111" spans="1:36" ht="16.350000000000001" hidden="1" customHeight="1" outlineLevel="1" thickTop="1" thickBot="1">
      <c r="A111" s="85"/>
      <c r="B111" s="106" t="s">
        <v>194</v>
      </c>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607">
        <f>IFERROR(AB110/AB106*100,0)</f>
        <v>0</v>
      </c>
      <c r="AC111" s="607"/>
      <c r="AD111" s="607"/>
      <c r="AE111" s="607"/>
      <c r="AF111" s="607"/>
      <c r="AG111" s="164" t="s">
        <v>162</v>
      </c>
    </row>
    <row r="112" spans="1:36" ht="16.350000000000001"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67"/>
      <c r="AC112" s="167"/>
      <c r="AD112" s="167"/>
      <c r="AE112" s="167"/>
      <c r="AF112" s="167"/>
      <c r="AG112" s="3"/>
    </row>
    <row r="113" spans="1:36" ht="16.350000000000001" customHeight="1" collapsed="1">
      <c r="A113" s="62" t="s">
        <v>203</v>
      </c>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row>
    <row r="114" spans="1:36" ht="16.149999999999999" customHeight="1" thickBot="1">
      <c r="A114" s="64" t="s">
        <v>286</v>
      </c>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11"/>
      <c r="AB114" s="611"/>
      <c r="AC114" s="611"/>
      <c r="AD114" s="611"/>
      <c r="AE114" s="611"/>
      <c r="AF114" s="611"/>
      <c r="AG114" s="611"/>
      <c r="AH114" s="191"/>
      <c r="AI114" s="191"/>
      <c r="AJ114" s="191"/>
    </row>
    <row r="115" spans="1:36" ht="16.149999999999999" customHeight="1">
      <c r="A115" s="115" t="s">
        <v>249</v>
      </c>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75"/>
      <c r="AB115" s="612"/>
      <c r="AC115" s="612"/>
      <c r="AD115" s="612"/>
      <c r="AE115" s="612"/>
      <c r="AF115" s="612"/>
      <c r="AG115" s="77" t="s">
        <v>154</v>
      </c>
      <c r="AH115" s="181"/>
      <c r="AI115" s="181"/>
      <c r="AJ115" s="181"/>
    </row>
    <row r="116" spans="1:36" ht="16.149999999999999" hidden="1" customHeight="1" outlineLevel="1">
      <c r="A116" s="104" t="s">
        <v>250</v>
      </c>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76"/>
      <c r="AB116" s="610"/>
      <c r="AC116" s="610"/>
      <c r="AD116" s="610"/>
      <c r="AE116" s="610"/>
      <c r="AF116" s="610"/>
      <c r="AG116" s="121" t="s">
        <v>132</v>
      </c>
      <c r="AH116" s="181"/>
      <c r="AI116" s="181"/>
      <c r="AJ116" s="181"/>
    </row>
    <row r="117" spans="1:36" ht="16.149999999999999" customHeight="1" collapsed="1">
      <c r="A117" s="104" t="s">
        <v>251</v>
      </c>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76"/>
      <c r="AB117" s="610"/>
      <c r="AC117" s="610"/>
      <c r="AD117" s="610"/>
      <c r="AE117" s="610"/>
      <c r="AF117" s="610"/>
      <c r="AG117" s="121" t="s">
        <v>132</v>
      </c>
    </row>
    <row r="118" spans="1:36" ht="16.149999999999999" hidden="1" customHeight="1" outlineLevel="1">
      <c r="A118" s="104" t="s">
        <v>252</v>
      </c>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13"/>
      <c r="AC118" s="613"/>
      <c r="AD118" s="613"/>
      <c r="AE118" s="613"/>
      <c r="AF118" s="613"/>
      <c r="AG118" s="134" t="s">
        <v>132</v>
      </c>
    </row>
    <row r="119" spans="1:36" ht="16.149999999999999" customHeight="1" collapsed="1">
      <c r="A119" s="104" t="s">
        <v>253</v>
      </c>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10"/>
      <c r="AC119" s="610"/>
      <c r="AD119" s="610"/>
      <c r="AE119" s="610"/>
      <c r="AF119" s="610"/>
      <c r="AG119" s="134" t="s">
        <v>132</v>
      </c>
    </row>
    <row r="120" spans="1:36" ht="16.149999999999999" hidden="1" customHeight="1" outlineLevel="1">
      <c r="A120" s="108" t="s">
        <v>287</v>
      </c>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14">
        <f>AB118-AB116</f>
        <v>0</v>
      </c>
      <c r="AC120" s="614"/>
      <c r="AD120" s="614"/>
      <c r="AE120" s="614"/>
      <c r="AF120" s="614"/>
      <c r="AG120" s="134" t="s">
        <v>132</v>
      </c>
    </row>
    <row r="121" spans="1:36" ht="16.149999999999999" customHeight="1" collapsed="1">
      <c r="A121" s="108" t="s">
        <v>167</v>
      </c>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14">
        <f>AB119-AB117</f>
        <v>0</v>
      </c>
      <c r="AC121" s="614"/>
      <c r="AD121" s="614"/>
      <c r="AE121" s="614"/>
      <c r="AF121" s="614"/>
      <c r="AG121" s="134" t="s">
        <v>132</v>
      </c>
    </row>
    <row r="122" spans="1:36" ht="16.149999999999999" customHeight="1">
      <c r="A122" s="90"/>
      <c r="B122" s="91" t="s">
        <v>168</v>
      </c>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610"/>
      <c r="AC122" s="610"/>
      <c r="AD122" s="610"/>
      <c r="AE122" s="610"/>
      <c r="AF122" s="610"/>
      <c r="AG122" s="137" t="s">
        <v>132</v>
      </c>
    </row>
    <row r="123" spans="1:36" ht="16.149999999999999" customHeight="1" thickBot="1">
      <c r="A123" s="92"/>
      <c r="B123" s="110" t="s">
        <v>169</v>
      </c>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615"/>
      <c r="AC123" s="615"/>
      <c r="AD123" s="615"/>
      <c r="AE123" s="615"/>
      <c r="AF123" s="615"/>
      <c r="AG123" s="137" t="s">
        <v>160</v>
      </c>
    </row>
    <row r="124" spans="1:36" ht="16.350000000000001" customHeight="1" thickTop="1" thickBot="1">
      <c r="A124" s="93"/>
      <c r="B124" s="111" t="s">
        <v>170</v>
      </c>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607">
        <f>IFERROR(AB123/AB117*100,0)</f>
        <v>0</v>
      </c>
      <c r="AC124" s="607"/>
      <c r="AD124" s="607"/>
      <c r="AE124" s="607"/>
      <c r="AF124" s="607"/>
      <c r="AG124" s="138" t="s">
        <v>162</v>
      </c>
    </row>
    <row r="125" spans="1:36" ht="16.350000000000001"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row>
    <row r="126" spans="1:36" ht="16.149999999999999" customHeight="1" thickBot="1">
      <c r="A126" s="62" t="s">
        <v>288</v>
      </c>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11"/>
      <c r="AB126" s="611"/>
      <c r="AC126" s="611"/>
      <c r="AD126" s="611"/>
      <c r="AE126" s="611"/>
      <c r="AF126" s="611"/>
      <c r="AG126" s="611"/>
      <c r="AH126" s="191"/>
      <c r="AI126" s="191"/>
      <c r="AJ126" s="191"/>
    </row>
    <row r="127" spans="1:36" ht="16.149999999999999" customHeight="1">
      <c r="A127" s="115" t="s">
        <v>256</v>
      </c>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75"/>
      <c r="AB127" s="612"/>
      <c r="AC127" s="612"/>
      <c r="AD127" s="612"/>
      <c r="AE127" s="612"/>
      <c r="AF127" s="612"/>
      <c r="AG127" s="77" t="s">
        <v>154</v>
      </c>
      <c r="AH127" s="181"/>
      <c r="AI127" s="181"/>
      <c r="AJ127" s="181"/>
    </row>
    <row r="128" spans="1:36" ht="16.149999999999999" hidden="1" customHeight="1" outlineLevel="1">
      <c r="A128" s="104" t="s">
        <v>257</v>
      </c>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76"/>
      <c r="AB128" s="610"/>
      <c r="AC128" s="610"/>
      <c r="AD128" s="610"/>
      <c r="AE128" s="610"/>
      <c r="AF128" s="610"/>
      <c r="AG128" s="121" t="s">
        <v>132</v>
      </c>
      <c r="AH128" s="181"/>
      <c r="AI128" s="181"/>
      <c r="AJ128" s="181"/>
    </row>
    <row r="129" spans="1:35" ht="16.149999999999999" customHeight="1" collapsed="1">
      <c r="A129" s="104" t="s">
        <v>258</v>
      </c>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76"/>
      <c r="AB129" s="610"/>
      <c r="AC129" s="610"/>
      <c r="AD129" s="610"/>
      <c r="AE129" s="610"/>
      <c r="AF129" s="610"/>
      <c r="AG129" s="121" t="s">
        <v>132</v>
      </c>
    </row>
    <row r="130" spans="1:35" ht="16.149999999999999" hidden="1" customHeight="1" outlineLevel="1">
      <c r="A130" s="104" t="s">
        <v>259</v>
      </c>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13"/>
      <c r="AC130" s="613"/>
      <c r="AD130" s="613"/>
      <c r="AE130" s="613"/>
      <c r="AF130" s="613"/>
      <c r="AG130" s="134" t="s">
        <v>132</v>
      </c>
    </row>
    <row r="131" spans="1:35" ht="16.149999999999999" customHeight="1" collapsed="1">
      <c r="A131" s="104" t="s">
        <v>260</v>
      </c>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10"/>
      <c r="AC131" s="610"/>
      <c r="AD131" s="610"/>
      <c r="AE131" s="610"/>
      <c r="AF131" s="610"/>
      <c r="AG131" s="134" t="s">
        <v>132</v>
      </c>
    </row>
    <row r="132" spans="1:35" ht="16.149999999999999" hidden="1" customHeight="1" outlineLevel="1">
      <c r="A132" s="108" t="s">
        <v>261</v>
      </c>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14">
        <f>AB130-AB128</f>
        <v>0</v>
      </c>
      <c r="AC132" s="614"/>
      <c r="AD132" s="614"/>
      <c r="AE132" s="614"/>
      <c r="AF132" s="614"/>
      <c r="AG132" s="134" t="s">
        <v>132</v>
      </c>
    </row>
    <row r="133" spans="1:35" ht="16.149999999999999" customHeight="1" collapsed="1">
      <c r="A133" s="108" t="s">
        <v>175</v>
      </c>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14">
        <f>AB131-AB129</f>
        <v>0</v>
      </c>
      <c r="AC133" s="614"/>
      <c r="AD133" s="614"/>
      <c r="AE133" s="614"/>
      <c r="AF133" s="614"/>
      <c r="AG133" s="134" t="s">
        <v>132</v>
      </c>
    </row>
    <row r="134" spans="1:35" ht="16.149999999999999" customHeight="1">
      <c r="A134" s="90"/>
      <c r="B134" s="91" t="s">
        <v>176</v>
      </c>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610"/>
      <c r="AC134" s="610"/>
      <c r="AD134" s="610"/>
      <c r="AE134" s="610"/>
      <c r="AF134" s="610"/>
      <c r="AG134" s="137" t="s">
        <v>132</v>
      </c>
    </row>
    <row r="135" spans="1:35" ht="16.149999999999999" customHeight="1" thickBot="1">
      <c r="A135" s="92"/>
      <c r="B135" s="110" t="s">
        <v>177</v>
      </c>
      <c r="C135" s="109"/>
      <c r="D135" s="109"/>
      <c r="E135" s="109"/>
      <c r="F135" s="109"/>
      <c r="G135" s="109"/>
      <c r="H135" s="109"/>
      <c r="I135" s="109"/>
      <c r="J135" s="109"/>
      <c r="K135" s="109"/>
      <c r="L135" s="109"/>
      <c r="M135" s="109"/>
      <c r="N135" s="109"/>
      <c r="O135" s="109"/>
      <c r="P135" s="109"/>
      <c r="Q135" s="109"/>
      <c r="R135" s="109"/>
      <c r="S135" s="109"/>
      <c r="T135" s="109"/>
      <c r="U135" s="109"/>
      <c r="V135" s="109"/>
      <c r="W135" s="109"/>
      <c r="X135" s="109"/>
      <c r="Y135" s="109"/>
      <c r="Z135" s="109"/>
      <c r="AA135" s="109"/>
      <c r="AB135" s="615"/>
      <c r="AC135" s="615"/>
      <c r="AD135" s="615"/>
      <c r="AE135" s="615"/>
      <c r="AF135" s="615"/>
      <c r="AG135" s="137" t="s">
        <v>160</v>
      </c>
    </row>
    <row r="136" spans="1:35" ht="16.350000000000001" customHeight="1" thickTop="1" thickBot="1">
      <c r="A136" s="93"/>
      <c r="B136" s="111" t="s">
        <v>178</v>
      </c>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607">
        <f>IFERROR(AB135/AB129*100,0)</f>
        <v>0</v>
      </c>
      <c r="AC136" s="607"/>
      <c r="AD136" s="607"/>
      <c r="AE136" s="607"/>
      <c r="AF136" s="607"/>
      <c r="AG136" s="138" t="s">
        <v>162</v>
      </c>
    </row>
    <row r="137" spans="1:35" ht="13.5" customHeight="1">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row>
    <row r="138" spans="1:35" ht="16.149999999999999" customHeight="1" thickBot="1">
      <c r="A138" s="2" t="s">
        <v>262</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c r="A139" s="11" t="s">
        <v>263</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I139" s="177" t="b">
        <v>0</v>
      </c>
    </row>
    <row r="140" spans="1:35" ht="16.149999999999999" customHeight="1">
      <c r="A140" s="17"/>
      <c r="B140" s="48"/>
      <c r="C140" s="48" t="s">
        <v>227</v>
      </c>
      <c r="D140" s="48"/>
      <c r="E140" s="48"/>
      <c r="F140" s="48"/>
      <c r="G140" s="48"/>
      <c r="H140" s="48"/>
      <c r="I140" s="48"/>
      <c r="J140" s="48"/>
      <c r="K140" s="48"/>
      <c r="L140" s="48"/>
      <c r="M140" s="48" t="s">
        <v>228</v>
      </c>
      <c r="N140" s="48"/>
      <c r="O140" s="48"/>
      <c r="P140" s="48"/>
      <c r="Q140" s="48"/>
      <c r="R140" s="48"/>
      <c r="S140" s="48"/>
      <c r="T140" s="48"/>
      <c r="U140" s="48"/>
      <c r="V140" s="48"/>
      <c r="W140" s="48"/>
      <c r="X140" s="48"/>
      <c r="Y140" s="48"/>
      <c r="Z140" s="48"/>
      <c r="AA140" s="48"/>
      <c r="AB140" s="48"/>
      <c r="AC140" s="48"/>
      <c r="AD140" s="48"/>
      <c r="AE140" s="48"/>
      <c r="AF140" s="48"/>
      <c r="AG140" s="18"/>
      <c r="AI140" s="177" t="b">
        <v>0</v>
      </c>
    </row>
    <row r="141" spans="1:35" ht="15.6" customHeight="1">
      <c r="A141" s="17"/>
      <c r="B141" s="48"/>
      <c r="C141" s="48" t="s">
        <v>229</v>
      </c>
      <c r="D141" s="48"/>
      <c r="E141" s="48"/>
      <c r="F141" s="48"/>
      <c r="G141" s="48"/>
      <c r="H141" s="48"/>
      <c r="I141" s="48"/>
      <c r="J141" s="646"/>
      <c r="K141" s="646"/>
      <c r="L141" s="646"/>
      <c r="M141" s="646"/>
      <c r="N141" s="646"/>
      <c r="O141" s="646"/>
      <c r="P141" s="646"/>
      <c r="Q141" s="646"/>
      <c r="R141" s="646"/>
      <c r="S141" s="646"/>
      <c r="T141" s="646"/>
      <c r="U141" s="646"/>
      <c r="V141" s="646"/>
      <c r="W141" s="646"/>
      <c r="X141" s="646"/>
      <c r="Y141" s="646"/>
      <c r="Z141" s="646"/>
      <c r="AA141" s="646"/>
      <c r="AB141" s="646"/>
      <c r="AC141" s="646"/>
      <c r="AD141" s="646"/>
      <c r="AE141" s="646"/>
      <c r="AF141" s="646"/>
      <c r="AG141" s="18" t="s">
        <v>63</v>
      </c>
      <c r="AI141" s="177" t="b">
        <v>0</v>
      </c>
    </row>
    <row r="142" spans="1:35" ht="5.45" customHeight="1">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5" ht="16.5" customHeight="1">
      <c r="A143" s="23" t="s">
        <v>264</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5" ht="49.15" customHeight="1">
      <c r="A144" s="17"/>
      <c r="B144" s="48"/>
      <c r="C144" s="618"/>
      <c r="D144" s="618"/>
      <c r="E144" s="618"/>
      <c r="F144" s="618"/>
      <c r="G144" s="618"/>
      <c r="H144" s="618"/>
      <c r="I144" s="618"/>
      <c r="J144" s="618"/>
      <c r="K144" s="618"/>
      <c r="L144" s="618"/>
      <c r="M144" s="618"/>
      <c r="N144" s="618"/>
      <c r="O144" s="618"/>
      <c r="P144" s="618"/>
      <c r="Q144" s="618"/>
      <c r="R144" s="618"/>
      <c r="S144" s="618"/>
      <c r="T144" s="618"/>
      <c r="U144" s="618"/>
      <c r="V144" s="618"/>
      <c r="W144" s="618"/>
      <c r="X144" s="618"/>
      <c r="Y144" s="618"/>
      <c r="Z144" s="618"/>
      <c r="AA144" s="618"/>
      <c r="AB144" s="618"/>
      <c r="AC144" s="618"/>
      <c r="AD144" s="618"/>
      <c r="AE144" s="618"/>
      <c r="AF144" s="618"/>
      <c r="AG144" s="18"/>
    </row>
    <row r="145" spans="1:36" ht="9" customHeight="1" thickBot="1">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6" ht="15" customHeight="1">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202"/>
    </row>
    <row r="147" spans="1:36" ht="15" customHeight="1">
      <c r="A147" s="619" t="s">
        <v>231</v>
      </c>
      <c r="B147" s="619"/>
      <c r="C147" s="619"/>
      <c r="D147" s="619"/>
      <c r="E147" s="619"/>
      <c r="F147" s="619"/>
      <c r="G147" s="619"/>
      <c r="H147" s="619"/>
      <c r="I147" s="619"/>
      <c r="J147" s="619"/>
      <c r="K147" s="619"/>
      <c r="L147" s="619"/>
      <c r="M147" s="619"/>
      <c r="N147" s="619"/>
      <c r="O147" s="619"/>
      <c r="P147" s="619"/>
      <c r="Q147" s="619"/>
      <c r="R147" s="619"/>
      <c r="S147" s="619"/>
      <c r="T147" s="619"/>
      <c r="U147" s="619"/>
      <c r="V147" s="619"/>
      <c r="W147" s="619"/>
      <c r="X147" s="619"/>
      <c r="Y147" s="619"/>
      <c r="Z147" s="619"/>
      <c r="AA147" s="619"/>
      <c r="AB147" s="619"/>
      <c r="AC147" s="619"/>
      <c r="AD147" s="619"/>
      <c r="AE147" s="619"/>
      <c r="AF147" s="619"/>
      <c r="AG147" s="619"/>
      <c r="AH147" s="195"/>
      <c r="AI147" s="195"/>
      <c r="AJ147" s="195"/>
    </row>
    <row r="148" spans="1:36" ht="15" customHeight="1">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95"/>
      <c r="AI148" s="195"/>
      <c r="AJ148" s="195"/>
    </row>
    <row r="149" spans="1:36" ht="15" customHeight="1">
      <c r="A149" s="48"/>
      <c r="B149" s="48"/>
      <c r="C149" s="48" t="s">
        <v>15</v>
      </c>
      <c r="D149" s="48"/>
      <c r="E149" s="620"/>
      <c r="F149" s="620"/>
      <c r="G149" s="48" t="s">
        <v>16</v>
      </c>
      <c r="H149" s="620"/>
      <c r="I149" s="620"/>
      <c r="J149" s="48" t="s">
        <v>126</v>
      </c>
      <c r="K149" s="620"/>
      <c r="L149" s="620"/>
      <c r="M149" s="48" t="s">
        <v>18</v>
      </c>
      <c r="N149" s="48"/>
      <c r="O149" s="48"/>
      <c r="P149" s="48" t="s">
        <v>232</v>
      </c>
      <c r="Q149" s="48"/>
      <c r="R149" s="48"/>
      <c r="S149" s="48"/>
      <c r="T149" s="621"/>
      <c r="U149" s="621"/>
      <c r="V149" s="621"/>
      <c r="W149" s="621"/>
      <c r="X149" s="621"/>
      <c r="Y149" s="621"/>
      <c r="Z149" s="621"/>
      <c r="AA149" s="621"/>
      <c r="AB149" s="621"/>
      <c r="AC149" s="621"/>
      <c r="AD149" s="621"/>
      <c r="AE149" s="621"/>
      <c r="AF149" s="621"/>
      <c r="AG149" s="48"/>
      <c r="AH149" s="202"/>
    </row>
    <row r="150" spans="1:36" ht="15" customHeight="1">
      <c r="A150" s="48"/>
      <c r="B150" s="48"/>
      <c r="C150" s="48"/>
      <c r="D150" s="48"/>
      <c r="E150" s="20"/>
      <c r="F150" s="20"/>
      <c r="G150" s="48"/>
      <c r="H150" s="20"/>
      <c r="I150" s="20"/>
      <c r="J150" s="48"/>
      <c r="K150" s="20"/>
      <c r="L150" s="20"/>
      <c r="M150" s="48"/>
      <c r="N150" s="48"/>
      <c r="O150" s="48"/>
      <c r="P150" s="48"/>
      <c r="Q150" s="48"/>
      <c r="R150" s="48"/>
      <c r="S150" s="48"/>
      <c r="T150" s="20"/>
      <c r="U150" s="20"/>
      <c r="V150" s="20"/>
      <c r="W150" s="20"/>
      <c r="X150" s="20"/>
      <c r="Y150" s="20"/>
      <c r="Z150" s="20"/>
      <c r="AA150" s="20"/>
      <c r="AB150" s="20"/>
      <c r="AC150" s="20"/>
      <c r="AD150" s="20"/>
      <c r="AE150" s="20"/>
      <c r="AF150" s="20"/>
      <c r="AG150" s="48"/>
      <c r="AH150" s="202"/>
    </row>
    <row r="151" spans="1:36" ht="15" customHeight="1">
      <c r="A151" s="48" t="s">
        <v>233</v>
      </c>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2"/>
    </row>
    <row r="152" spans="1:36"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200"/>
      <c r="AI152" s="200"/>
      <c r="AJ152" s="195"/>
    </row>
    <row r="153" spans="1:36"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00"/>
      <c r="AI153" s="200"/>
      <c r="AJ153" s="195"/>
    </row>
    <row r="154" spans="1:36"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200"/>
      <c r="AI154" s="200"/>
      <c r="AJ154" s="195"/>
    </row>
    <row r="155" spans="1:36"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00"/>
      <c r="AI155" s="200"/>
      <c r="AJ155" s="195"/>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00"/>
      <c r="AI156" s="200"/>
      <c r="AJ156" s="195"/>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00"/>
      <c r="AI157" s="200"/>
      <c r="AJ157" s="195"/>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00"/>
      <c r="AI158" s="200"/>
      <c r="AJ158" s="195"/>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0"/>
      <c r="AI159" s="200"/>
      <c r="AJ159" s="195"/>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00"/>
      <c r="AI160" s="200"/>
      <c r="AJ160" s="195"/>
    </row>
    <row r="161" spans="1:36"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00"/>
      <c r="AI161" s="200"/>
      <c r="AJ161" s="195"/>
    </row>
    <row r="162" spans="1:36"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00"/>
      <c r="AI162" s="200"/>
      <c r="AJ162" s="195"/>
    </row>
    <row r="163" spans="1:36" ht="15" customHeight="1">
      <c r="A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0"/>
      <c r="AI163" s="200"/>
      <c r="AJ163" s="195"/>
    </row>
    <row r="164" spans="1:36"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0"/>
      <c r="AI164" s="200"/>
      <c r="AJ164" s="195"/>
    </row>
    <row r="165" spans="1:36"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0"/>
      <c r="AI165" s="200"/>
      <c r="AJ165" s="195"/>
    </row>
    <row r="166" spans="1:36"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0"/>
      <c r="AI166" s="200"/>
      <c r="AJ166" s="195"/>
    </row>
    <row r="167" spans="1:36"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0"/>
      <c r="AI167" s="200"/>
      <c r="AJ167" s="195"/>
    </row>
    <row r="168" spans="1:36"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0"/>
      <c r="AI168" s="200"/>
      <c r="AJ168" s="195"/>
    </row>
    <row r="169" spans="1:36"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0"/>
      <c r="AI169" s="200"/>
      <c r="AJ169" s="195"/>
    </row>
    <row r="170" spans="1:36"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00"/>
      <c r="AI170" s="200"/>
      <c r="AJ170" s="195"/>
    </row>
    <row r="171" spans="1:36"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00"/>
      <c r="AI171" s="200"/>
      <c r="AJ171" s="195"/>
    </row>
    <row r="172" spans="1:36"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00"/>
      <c r="AI172" s="200"/>
      <c r="AJ172" s="195"/>
    </row>
    <row r="173" spans="1:36"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00"/>
      <c r="AI173" s="200"/>
      <c r="AJ173" s="195"/>
    </row>
    <row r="174" spans="1:36"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00"/>
      <c r="AI174" s="200"/>
      <c r="AJ174" s="195"/>
    </row>
    <row r="175" spans="1:36"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0"/>
      <c r="AI175" s="200"/>
      <c r="AJ175" s="195"/>
    </row>
    <row r="176" spans="1:36"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0"/>
      <c r="AI176" s="200"/>
      <c r="AJ176" s="195"/>
    </row>
    <row r="177" spans="1:36"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0"/>
      <c r="AI177" s="200"/>
      <c r="AJ177" s="195"/>
    </row>
    <row r="178" spans="1:36"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0"/>
      <c r="AI178" s="200"/>
      <c r="AJ178" s="195"/>
    </row>
    <row r="179" spans="1:36"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0"/>
      <c r="AI179" s="200"/>
      <c r="AJ179" s="195"/>
    </row>
    <row r="180" spans="1:36"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0"/>
      <c r="AI180" s="200"/>
      <c r="AJ180" s="195"/>
    </row>
    <row r="181" spans="1:36"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0"/>
      <c r="AI181" s="200"/>
      <c r="AJ181" s="195"/>
    </row>
    <row r="182" spans="1:36"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00"/>
      <c r="AI182" s="200"/>
      <c r="AJ182" s="195"/>
    </row>
    <row r="183" spans="1:36"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00"/>
      <c r="AI183" s="200"/>
      <c r="AJ183" s="195"/>
    </row>
    <row r="184" spans="1:36"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00"/>
      <c r="AI184" s="200"/>
      <c r="AJ184" s="195"/>
    </row>
    <row r="185" spans="1:36"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00"/>
      <c r="AI185" s="200"/>
      <c r="AJ185" s="195"/>
    </row>
    <row r="186" spans="1:36"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00"/>
      <c r="AI186" s="200"/>
      <c r="AJ186" s="195"/>
    </row>
    <row r="187" spans="1:36"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00"/>
      <c r="AI187" s="200"/>
      <c r="AJ187" s="195"/>
    </row>
    <row r="188" spans="1:36"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00"/>
      <c r="AI188" s="200"/>
      <c r="AJ188" s="195"/>
    </row>
    <row r="189" spans="1:36"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00"/>
      <c r="AI189" s="200"/>
      <c r="AJ189" s="195"/>
    </row>
    <row r="190" spans="1:36" ht="16.149999999999999"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0"/>
      <c r="AI190" s="200"/>
      <c r="AJ190" s="195"/>
    </row>
    <row r="191" spans="1:36" ht="16.149999999999999"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0"/>
      <c r="AI191" s="200"/>
      <c r="AJ191" s="195"/>
    </row>
    <row r="192" spans="1:36" ht="16.149999999999999"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0"/>
      <c r="AI192" s="200"/>
    </row>
    <row r="193" spans="1:7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0"/>
      <c r="AI193" s="200"/>
    </row>
    <row r="194" spans="1:7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0"/>
      <c r="AI194" s="200"/>
    </row>
    <row r="195" spans="1:71"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00"/>
      <c r="AI195" s="200"/>
    </row>
    <row r="196" spans="1:71" ht="16.149999999999999"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00"/>
      <c r="AI196" s="200"/>
    </row>
    <row r="197" spans="1:71" ht="16.149999999999999"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00"/>
      <c r="AI197" s="200"/>
    </row>
    <row r="198" spans="1:7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00"/>
      <c r="AI198" s="200"/>
    </row>
    <row r="199" spans="1:71"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00"/>
      <c r="AI199" s="200"/>
      <c r="AN199" s="201"/>
      <c r="AO199" s="201"/>
      <c r="AP199" s="201"/>
      <c r="AQ199" s="201"/>
      <c r="AR199" s="201"/>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row>
    <row r="200" spans="1:71"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00"/>
      <c r="AI200" s="200"/>
      <c r="AM200" s="201"/>
      <c r="AN200" s="201"/>
      <c r="AO200" s="201"/>
      <c r="AP200" s="201"/>
      <c r="AQ200" s="201"/>
      <c r="AR200" s="201"/>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row>
    <row r="201" spans="1:71"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00"/>
      <c r="AI201" s="200"/>
      <c r="AM201" s="201"/>
      <c r="AN201" s="201"/>
      <c r="AO201" s="201"/>
      <c r="AP201" s="201"/>
      <c r="AQ201" s="201"/>
      <c r="AR201" s="201"/>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row>
    <row r="202" spans="1:71"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00"/>
      <c r="AI202" s="200"/>
      <c r="AM202" s="201"/>
      <c r="AN202" s="201"/>
      <c r="AO202" s="201"/>
      <c r="AP202" s="201"/>
      <c r="AQ202" s="201"/>
      <c r="AR202" s="201"/>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row>
    <row r="203" spans="1:71" ht="15"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00"/>
      <c r="AI203" s="200"/>
      <c r="AM203" s="201"/>
      <c r="AN203" s="201"/>
      <c r="AO203" s="201"/>
      <c r="AP203" s="201"/>
      <c r="AQ203" s="201"/>
      <c r="AR203" s="201"/>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row>
    <row r="204" spans="1:71" ht="15" customHeight="1">
      <c r="AM204" s="201"/>
      <c r="AN204" s="201"/>
      <c r="AO204" s="201"/>
      <c r="AP204" s="201"/>
      <c r="AQ204" s="201"/>
      <c r="AR204" s="201"/>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M205" s="201"/>
      <c r="AN205" s="201"/>
      <c r="AO205" s="201"/>
      <c r="AP205" s="201"/>
      <c r="AQ205" s="201"/>
      <c r="AR205" s="201"/>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M206" s="201"/>
      <c r="AN206" s="201"/>
      <c r="AO206" s="201"/>
      <c r="AP206" s="201"/>
      <c r="AQ206" s="201"/>
      <c r="AR206" s="201"/>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M207" s="201"/>
      <c r="AN207" s="201"/>
      <c r="AO207" s="201"/>
      <c r="AP207" s="201"/>
      <c r="AQ207" s="201"/>
      <c r="AR207" s="201"/>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M208" s="201"/>
      <c r="AN208" s="201"/>
      <c r="AO208" s="201"/>
      <c r="AP208" s="201"/>
      <c r="AQ208" s="201"/>
      <c r="AR208" s="201"/>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197"/>
      <c r="AN209" s="198"/>
      <c r="AO209" s="197"/>
      <c r="AP209" s="197"/>
      <c r="AQ209" s="197"/>
      <c r="AR209" s="197"/>
      <c r="AS209" s="46"/>
      <c r="AT209" s="46"/>
      <c r="AU209" s="46"/>
      <c r="AV209" s="46"/>
      <c r="AW209" s="46"/>
      <c r="AX209" s="46"/>
      <c r="AY209" s="46"/>
      <c r="AZ209" s="46"/>
      <c r="BA209" s="46"/>
      <c r="BB209" s="46"/>
      <c r="BC209" s="46"/>
      <c r="BD209" s="46"/>
      <c r="BE209" s="46"/>
      <c r="BF209" s="46"/>
      <c r="BG209" s="46"/>
      <c r="BH209" s="46"/>
      <c r="BI209" s="46"/>
      <c r="BJ209" s="46"/>
      <c r="BK209" s="46"/>
      <c r="BL209" s="46"/>
      <c r="BM209" s="46"/>
      <c r="BN209" s="46"/>
      <c r="BO209" s="46"/>
      <c r="BP209" s="46"/>
      <c r="BQ209" s="46"/>
      <c r="BR209" s="46"/>
      <c r="BS209" s="46"/>
    </row>
    <row r="210" spans="39:71" ht="15" customHeight="1">
      <c r="AM210" s="198"/>
      <c r="AN210" s="198"/>
      <c r="AO210" s="197"/>
      <c r="AP210" s="197"/>
      <c r="AQ210" s="197"/>
      <c r="AR210" s="197"/>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row>
    <row r="211" spans="39:71" ht="15" customHeight="1">
      <c r="AM211" s="198"/>
      <c r="AN211" s="198"/>
      <c r="AO211" s="197"/>
      <c r="AP211" s="197"/>
      <c r="AQ211" s="197"/>
      <c r="AR211" s="197"/>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row>
    <row r="212" spans="39:71" ht="15" customHeight="1">
      <c r="AM212" s="198"/>
      <c r="AN212" s="198"/>
      <c r="AO212" s="197"/>
      <c r="AP212" s="197"/>
      <c r="AQ212" s="197"/>
      <c r="AR212" s="197"/>
      <c r="AS212" s="46"/>
      <c r="AT212" s="46"/>
      <c r="AU212" s="46"/>
      <c r="AV212" s="46"/>
      <c r="AW212" s="46"/>
      <c r="AX212" s="46"/>
      <c r="AY212" s="46"/>
      <c r="AZ212" s="46"/>
      <c r="BA212" s="46"/>
      <c r="BB212" s="46"/>
      <c r="BC212" s="46"/>
      <c r="BD212" s="46"/>
      <c r="BE212" s="46"/>
      <c r="BF212" s="46"/>
      <c r="BG212" s="46"/>
      <c r="BH212" s="46"/>
      <c r="BI212" s="46"/>
      <c r="BJ212" s="46"/>
      <c r="BK212" s="46"/>
      <c r="BL212" s="46"/>
      <c r="BM212" s="46"/>
      <c r="BN212" s="46"/>
      <c r="BO212" s="46"/>
      <c r="BP212" s="46"/>
      <c r="BQ212" s="46"/>
      <c r="BR212" s="46"/>
      <c r="BS212" s="46"/>
    </row>
    <row r="213" spans="39:71" ht="15" customHeight="1">
      <c r="AM213" s="198"/>
      <c r="AN213" s="198"/>
      <c r="AO213" s="197"/>
      <c r="AP213" s="197"/>
      <c r="AQ213" s="197"/>
      <c r="AR213" s="197"/>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c r="BS213" s="46"/>
    </row>
    <row r="214" spans="39:71" ht="15" customHeight="1">
      <c r="AM214" s="198"/>
      <c r="AN214" s="198"/>
      <c r="AO214" s="197"/>
      <c r="AP214" s="197"/>
      <c r="AQ214" s="197"/>
      <c r="AR214" s="197"/>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c r="BS214" s="46"/>
    </row>
    <row r="215" spans="39:71" ht="15" customHeight="1">
      <c r="AM215" s="197"/>
      <c r="AN215" s="198"/>
      <c r="AO215" s="197"/>
      <c r="AP215" s="197"/>
      <c r="AQ215" s="197"/>
      <c r="AR215" s="197"/>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c r="BS215" s="46"/>
    </row>
    <row r="216" spans="39:71" ht="15" customHeight="1">
      <c r="AM216" s="197"/>
      <c r="AN216" s="198"/>
      <c r="AO216" s="197"/>
      <c r="AP216" s="197"/>
      <c r="AQ216" s="197"/>
      <c r="AR216" s="197"/>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c r="BS216" s="46"/>
    </row>
    <row r="217" spans="39:71" ht="15" customHeight="1">
      <c r="AM217" s="197"/>
      <c r="AN217" s="198"/>
      <c r="AO217" s="197"/>
      <c r="AP217" s="197"/>
      <c r="AQ217" s="197"/>
      <c r="AR217" s="197"/>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row>
    <row r="218" spans="39:71" ht="15" customHeight="1">
      <c r="AM218" s="198"/>
      <c r="AN218" s="198"/>
      <c r="AO218" s="197"/>
      <c r="AP218" s="197"/>
      <c r="AQ218" s="197"/>
      <c r="AR218" s="197"/>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c r="BS218" s="46"/>
    </row>
    <row r="219" spans="39:71" ht="15" customHeight="1">
      <c r="AM219" s="197"/>
      <c r="AN219" s="198"/>
      <c r="AO219" s="197"/>
      <c r="AP219" s="197"/>
      <c r="AQ219" s="197"/>
      <c r="AR219" s="197"/>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c r="BS219" s="46"/>
    </row>
    <row r="220" spans="39:71" ht="15" customHeight="1">
      <c r="AM220" s="197"/>
      <c r="AN220" s="198"/>
      <c r="AO220" s="197"/>
      <c r="AP220" s="197"/>
      <c r="AQ220" s="197"/>
      <c r="AR220" s="197"/>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c r="BS220" s="46"/>
    </row>
    <row r="221" spans="39:71" ht="15" customHeight="1">
      <c r="AM221" s="198"/>
      <c r="AN221" s="198"/>
      <c r="AO221" s="197"/>
      <c r="AP221" s="197"/>
      <c r="AQ221" s="197"/>
      <c r="AR221" s="197"/>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c r="BS221" s="46"/>
    </row>
    <row r="222" spans="39:71" ht="15" customHeight="1">
      <c r="AM222" s="197"/>
      <c r="AN222" s="198"/>
      <c r="AO222" s="197"/>
      <c r="AP222" s="197"/>
      <c r="AQ222" s="197"/>
      <c r="AR222" s="197"/>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c r="BS222" s="46"/>
    </row>
  </sheetData>
  <mergeCells count="109">
    <mergeCell ref="AB135:AF135"/>
    <mergeCell ref="AB136:AF136"/>
    <mergeCell ref="C144:AF144"/>
    <mergeCell ref="A147:AG147"/>
    <mergeCell ref="E149:F149"/>
    <mergeCell ref="H149:I149"/>
    <mergeCell ref="K149:L149"/>
    <mergeCell ref="T149:AF149"/>
    <mergeCell ref="J141:AF141"/>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1:AE61">
    <cfRule type="containsText" dxfId="18" priority="2" operator="containsText" text="問題あり">
      <formula>NOT(ISERROR(SEARCH("問題あり",AA61)))</formula>
    </cfRule>
  </conditionalFormatting>
  <conditionalFormatting sqref="B36:AG39">
    <cfRule type="expression" dxfId="17" priority="1">
      <formula>$AI$27=FALSE</formula>
    </cfRule>
  </conditionalFormatting>
  <dataValidations count="1">
    <dataValidation type="list" allowBlank="1" showInputMessage="1" showErrorMessage="1" sqref="R16:S18 H16:I18 R21:S21 H21:I21">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7" tint="0.39997558519241921"/>
    <pageSetUpPr fitToPage="1"/>
  </sheetPr>
  <dimension ref="A1:BR198"/>
  <sheetViews>
    <sheetView showGridLines="0" workbookViewId="0"/>
  </sheetViews>
  <sheetFormatPr defaultColWidth="8.75" defaultRowHeight="13.5" outlineLevelRow="1" outlineLevelCol="1"/>
  <cols>
    <col min="1" max="33" width="3.625" style="4" customWidth="1"/>
    <col min="34" max="34" width="9.125" style="177" customWidth="1" outlineLevel="1"/>
    <col min="35" max="35" width="5" style="177" customWidth="1" outlineLevel="1"/>
    <col min="36" max="36" width="6.5" style="177" customWidth="1" outlineLevel="1"/>
    <col min="37" max="37" width="3.5" style="177" customWidth="1" outlineLevel="1"/>
    <col min="38" max="42" width="2.75" style="177" customWidth="1" outlineLevel="1"/>
    <col min="43" max="44" width="9.5" style="177" customWidth="1" outlineLevel="1"/>
    <col min="45" max="45" width="8.75" style="177" customWidth="1" outlineLevel="1"/>
    <col min="46" max="46" width="8.75" style="4" customWidth="1" outlineLevel="1"/>
    <col min="47" max="16384" width="8.75" style="4"/>
  </cols>
  <sheetData>
    <row r="1" spans="1:4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6" ht="16.149999999999999" customHeight="1">
      <c r="A2" s="588" t="s">
        <v>235</v>
      </c>
      <c r="B2" s="588"/>
      <c r="C2" s="588"/>
      <c r="D2" s="588"/>
      <c r="E2" s="588"/>
      <c r="F2" s="588"/>
      <c r="G2" s="588"/>
      <c r="H2" s="588"/>
      <c r="I2" s="588"/>
      <c r="J2" s="588"/>
      <c r="K2" s="588"/>
      <c r="L2" s="588"/>
      <c r="M2" s="588"/>
      <c r="N2" s="588"/>
      <c r="O2" s="588"/>
      <c r="P2" s="588"/>
      <c r="Q2" s="588"/>
      <c r="R2" s="588"/>
      <c r="S2" s="589">
        <v>6</v>
      </c>
      <c r="T2" s="589"/>
      <c r="U2" s="590" t="s">
        <v>118</v>
      </c>
      <c r="V2" s="590"/>
      <c r="W2" s="590"/>
      <c r="X2" s="590"/>
      <c r="Y2" s="590"/>
      <c r="Z2" s="590"/>
      <c r="AA2" s="590"/>
      <c r="AB2" s="590"/>
      <c r="AC2" s="590"/>
      <c r="AD2" s="590"/>
      <c r="AE2" s="590"/>
      <c r="AF2" s="590"/>
      <c r="AG2" s="590"/>
      <c r="AH2" s="191"/>
      <c r="AI2" s="191"/>
    </row>
    <row r="3" spans="1:4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6" ht="16.350000000000001" customHeight="1">
      <c r="A4" s="48"/>
      <c r="B4" s="48"/>
      <c r="C4" s="48"/>
      <c r="D4" s="48"/>
      <c r="E4" s="48"/>
      <c r="F4" s="48"/>
      <c r="G4" s="48"/>
      <c r="H4" s="48"/>
      <c r="I4" s="48"/>
      <c r="J4" s="48"/>
      <c r="K4" s="48"/>
      <c r="L4" s="48"/>
      <c r="M4" s="48"/>
      <c r="N4" s="48"/>
      <c r="O4" s="48"/>
      <c r="P4" s="48"/>
      <c r="Q4" s="591" t="s">
        <v>119</v>
      </c>
      <c r="R4" s="591"/>
      <c r="S4" s="591"/>
      <c r="T4" s="591"/>
      <c r="U4" s="591"/>
      <c r="V4" s="592" t="e">
        <f>IF(#REF!=0,"",#REF!)</f>
        <v>#REF!</v>
      </c>
      <c r="W4" s="592"/>
      <c r="X4" s="592"/>
      <c r="Y4" s="592"/>
      <c r="Z4" s="592"/>
      <c r="AA4" s="592"/>
      <c r="AB4" s="592"/>
      <c r="AC4" s="592"/>
      <c r="AD4" s="592"/>
      <c r="AE4" s="592"/>
      <c r="AF4" s="592"/>
      <c r="AG4" s="593"/>
      <c r="AH4" s="192"/>
      <c r="AI4" s="192"/>
    </row>
    <row r="5" spans="1:46" ht="16.149999999999999" customHeight="1">
      <c r="A5" s="48"/>
      <c r="B5" s="48"/>
      <c r="C5" s="48"/>
      <c r="D5" s="48"/>
      <c r="E5" s="48"/>
      <c r="F5" s="48"/>
      <c r="G5" s="48"/>
      <c r="H5" s="48"/>
      <c r="I5" s="48"/>
      <c r="J5" s="48"/>
      <c r="K5" s="48"/>
      <c r="L5" s="48"/>
      <c r="M5" s="48"/>
      <c r="N5" s="48"/>
      <c r="O5" s="48"/>
      <c r="P5" s="48"/>
      <c r="Q5" s="584" t="s">
        <v>120</v>
      </c>
      <c r="R5" s="584"/>
      <c r="S5" s="584"/>
      <c r="T5" s="584"/>
      <c r="U5" s="585"/>
      <c r="V5" s="586" t="e">
        <f>#REF!</f>
        <v>#REF!</v>
      </c>
      <c r="W5" s="586"/>
      <c r="X5" s="586"/>
      <c r="Y5" s="586"/>
      <c r="Z5" s="586"/>
      <c r="AA5" s="586"/>
      <c r="AB5" s="586"/>
      <c r="AC5" s="586"/>
      <c r="AD5" s="586"/>
      <c r="AE5" s="586"/>
      <c r="AF5" s="586"/>
      <c r="AG5" s="587"/>
      <c r="AH5" s="181"/>
      <c r="AI5" s="181"/>
    </row>
    <row r="6" spans="1:4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6" ht="16.149999999999999" customHeight="1">
      <c r="A7" s="2" t="s">
        <v>1505</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181" t="s">
        <v>1509</v>
      </c>
    </row>
    <row r="8" spans="1:46" ht="16.149999999999999" customHeight="1">
      <c r="B8" s="247" t="s">
        <v>1506</v>
      </c>
      <c r="C8" s="48"/>
      <c r="D8" s="48"/>
      <c r="E8" s="48"/>
      <c r="F8" s="48"/>
      <c r="G8" s="48"/>
      <c r="M8" s="48"/>
      <c r="N8" s="48"/>
      <c r="T8" s="249"/>
      <c r="U8" s="249"/>
      <c r="V8" s="48"/>
      <c r="W8" s="48"/>
      <c r="AB8" s="595" t="s">
        <v>1508</v>
      </c>
      <c r="AC8" s="595"/>
      <c r="AD8" s="595"/>
      <c r="AE8" s="595"/>
      <c r="AF8" s="595"/>
      <c r="AG8" s="48"/>
      <c r="AH8" s="48" t="e">
        <f>VLOOKUP(AB8,リスト用!#REF!,2,FALSE)</f>
        <v>#REF!</v>
      </c>
      <c r="AI8" s="177" t="s">
        <v>17</v>
      </c>
      <c r="AT8" s="177"/>
    </row>
    <row r="9" spans="1:46" ht="16.149999999999999" customHeight="1">
      <c r="B9" s="247" t="s">
        <v>1507</v>
      </c>
      <c r="C9" s="48"/>
      <c r="D9" s="48"/>
      <c r="E9" s="48"/>
      <c r="F9" s="48"/>
      <c r="G9" s="48"/>
      <c r="H9" s="48"/>
      <c r="I9" s="48"/>
      <c r="J9" s="48"/>
      <c r="K9" s="48"/>
      <c r="L9" s="48"/>
      <c r="M9" s="48"/>
      <c r="N9" s="48"/>
      <c r="T9" s="48"/>
      <c r="U9" s="48"/>
      <c r="V9" s="48"/>
      <c r="W9" s="48"/>
      <c r="X9" s="48"/>
      <c r="Y9" s="48"/>
      <c r="Z9" s="48"/>
      <c r="AA9" s="48"/>
      <c r="AB9" s="595" t="s">
        <v>1508</v>
      </c>
      <c r="AC9" s="595"/>
      <c r="AD9" s="595"/>
      <c r="AE9" s="595"/>
      <c r="AF9" s="595"/>
      <c r="AG9" s="48"/>
      <c r="AH9" s="48" t="e">
        <f>VLOOKUP(AB9,リスト用!#REF!,2,FALSE)</f>
        <v>#REF!</v>
      </c>
      <c r="AI9" s="177" t="s">
        <v>17</v>
      </c>
      <c r="AT9" s="177"/>
    </row>
    <row r="10" spans="1:46" ht="16.149999999999999" customHeight="1">
      <c r="A10" s="48"/>
      <c r="B10" s="258" t="s">
        <v>1449</v>
      </c>
      <c r="C10" s="259" t="s">
        <v>1576</v>
      </c>
      <c r="D10" s="260"/>
      <c r="E10" s="260"/>
      <c r="F10" s="259"/>
      <c r="G10" s="260"/>
      <c r="H10" s="260"/>
      <c r="I10" s="259"/>
      <c r="J10" s="259"/>
      <c r="K10" s="259"/>
      <c r="L10" s="259"/>
      <c r="M10" s="259"/>
      <c r="N10" s="260"/>
      <c r="O10" s="260"/>
      <c r="P10" s="259"/>
      <c r="Q10" s="260"/>
      <c r="R10" s="260"/>
      <c r="S10" s="259"/>
      <c r="T10" s="259"/>
      <c r="U10" s="261"/>
      <c r="V10" s="259"/>
      <c r="W10" s="259"/>
      <c r="X10" s="259"/>
      <c r="Y10" s="259"/>
      <c r="Z10" s="259"/>
      <c r="AA10" s="259"/>
      <c r="AB10" s="261"/>
      <c r="AC10" s="261"/>
      <c r="AD10" s="261"/>
      <c r="AE10" s="48"/>
      <c r="AF10" s="48"/>
      <c r="AG10" s="48"/>
    </row>
    <row r="11" spans="1:46" ht="16.149999999999999" customHeight="1">
      <c r="A11" s="48"/>
      <c r="B11" s="259"/>
      <c r="C11" s="262" t="s">
        <v>1511</v>
      </c>
      <c r="D11" s="260"/>
      <c r="E11" s="260"/>
      <c r="F11" s="259"/>
      <c r="G11" s="260"/>
      <c r="H11" s="260"/>
      <c r="I11" s="259"/>
      <c r="J11" s="259"/>
      <c r="K11" s="259"/>
      <c r="L11" s="259"/>
      <c r="M11" s="259"/>
      <c r="N11" s="260"/>
      <c r="O11" s="260"/>
      <c r="P11" s="259"/>
      <c r="Q11" s="260"/>
      <c r="R11" s="260"/>
      <c r="S11" s="259"/>
      <c r="T11" s="259"/>
      <c r="U11" s="261"/>
      <c r="V11" s="259"/>
      <c r="W11" s="259"/>
      <c r="X11" s="259"/>
      <c r="Y11" s="259"/>
      <c r="Z11" s="259"/>
      <c r="AA11" s="259"/>
      <c r="AB11" s="261"/>
      <c r="AC11" s="261"/>
      <c r="AD11" s="261"/>
      <c r="AE11" s="48"/>
      <c r="AF11" s="48"/>
      <c r="AG11" s="48"/>
    </row>
    <row r="12" spans="1:46" ht="16.149999999999999" customHeight="1">
      <c r="A12" s="48"/>
      <c r="B12" s="258" t="s">
        <v>1449</v>
      </c>
      <c r="C12" s="263" t="s">
        <v>1512</v>
      </c>
      <c r="D12" s="260"/>
      <c r="E12" s="260"/>
      <c r="F12" s="259"/>
      <c r="G12" s="260"/>
      <c r="H12" s="260"/>
      <c r="I12" s="259"/>
      <c r="J12" s="259"/>
      <c r="K12" s="259"/>
      <c r="L12" s="259"/>
      <c r="M12" s="259"/>
      <c r="N12" s="260"/>
      <c r="O12" s="260"/>
      <c r="P12" s="259"/>
      <c r="Q12" s="260"/>
      <c r="R12" s="260"/>
      <c r="S12" s="259"/>
      <c r="T12" s="259"/>
      <c r="U12" s="261"/>
      <c r="V12" s="259"/>
      <c r="W12" s="259"/>
      <c r="X12" s="259"/>
      <c r="Y12" s="259"/>
      <c r="Z12" s="259"/>
      <c r="AA12" s="259"/>
      <c r="AB12" s="261"/>
      <c r="AC12" s="261"/>
      <c r="AD12" s="261"/>
      <c r="AE12" s="48"/>
      <c r="AF12" s="48"/>
      <c r="AG12" s="48"/>
    </row>
    <row r="13" spans="1:46" ht="16.149999999999999" customHeight="1">
      <c r="A13" s="48"/>
      <c r="B13" s="160"/>
      <c r="D13" s="29"/>
      <c r="E13" s="29"/>
      <c r="G13" s="29"/>
      <c r="H13" s="29"/>
      <c r="N13" s="29"/>
      <c r="O13" s="29"/>
      <c r="Q13" s="29"/>
      <c r="R13" s="29"/>
      <c r="U13" s="48"/>
      <c r="AB13" s="48"/>
      <c r="AC13" s="48"/>
      <c r="AD13" s="48"/>
      <c r="AE13" s="48"/>
      <c r="AF13" s="48"/>
      <c r="AG13" s="48"/>
    </row>
    <row r="14" spans="1:46" ht="16.149999999999999" customHeight="1" thickBot="1">
      <c r="A14" s="2" t="s">
        <v>1580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1:46" ht="16.149999999999999" customHeight="1">
      <c r="A15" s="273" t="s">
        <v>1579</v>
      </c>
      <c r="B15" s="54"/>
      <c r="C15" s="54"/>
      <c r="D15" s="54"/>
      <c r="E15" s="54"/>
      <c r="F15" s="54"/>
      <c r="G15" s="54"/>
      <c r="H15" s="54"/>
      <c r="I15" s="54"/>
      <c r="J15" s="54"/>
      <c r="K15" s="54"/>
      <c r="L15" s="54"/>
      <c r="M15" s="55"/>
      <c r="N15" s="55"/>
      <c r="O15" s="55"/>
      <c r="P15" s="55"/>
      <c r="Q15" s="55"/>
      <c r="R15" s="55"/>
      <c r="S15" s="55"/>
      <c r="T15" s="55"/>
      <c r="U15" s="55"/>
      <c r="V15" s="55"/>
      <c r="W15" s="55"/>
      <c r="X15" s="55"/>
      <c r="Y15" s="55"/>
      <c r="Z15" s="55"/>
      <c r="AA15" s="55"/>
      <c r="AB15" s="596">
        <v>600000</v>
      </c>
      <c r="AC15" s="596"/>
      <c r="AD15" s="596"/>
      <c r="AE15" s="596"/>
      <c r="AF15" s="596"/>
      <c r="AG15" s="36" t="s">
        <v>132</v>
      </c>
    </row>
    <row r="16" spans="1:46" ht="16.149999999999999" customHeight="1">
      <c r="A16" s="52" t="s">
        <v>1581</v>
      </c>
      <c r="B16" s="272"/>
      <c r="C16" s="272"/>
      <c r="D16" s="272"/>
      <c r="E16" s="272"/>
      <c r="F16" s="272"/>
      <c r="G16" s="272"/>
      <c r="H16" s="272"/>
      <c r="I16" s="272"/>
      <c r="J16" s="272"/>
      <c r="K16" s="272"/>
      <c r="L16" s="272"/>
      <c r="M16" s="70"/>
      <c r="N16" s="70"/>
      <c r="O16" s="70"/>
      <c r="P16" s="70"/>
      <c r="Q16" s="70"/>
      <c r="R16" s="70"/>
      <c r="S16" s="70"/>
      <c r="T16" s="70"/>
      <c r="U16" s="70"/>
      <c r="V16" s="70"/>
      <c r="W16" s="70"/>
      <c r="X16" s="70"/>
      <c r="Y16" s="70"/>
      <c r="Z16" s="70"/>
      <c r="AA16" s="70"/>
      <c r="AB16" s="597" t="e">
        <f>SUM(AB17,AB18)</f>
        <v>#REF!</v>
      </c>
      <c r="AC16" s="597"/>
      <c r="AD16" s="597"/>
      <c r="AE16" s="597"/>
      <c r="AF16" s="597"/>
      <c r="AG16" s="16" t="s">
        <v>132</v>
      </c>
    </row>
    <row r="17" spans="1:47" ht="16.149999999999999" hidden="1" customHeight="1" outlineLevel="1">
      <c r="A17" s="53"/>
      <c r="B17" s="274" t="s">
        <v>1513</v>
      </c>
      <c r="C17" s="251"/>
      <c r="D17" s="251"/>
      <c r="E17" s="251"/>
      <c r="F17" s="251"/>
      <c r="G17" s="251"/>
      <c r="H17" s="251"/>
      <c r="I17" s="251"/>
      <c r="J17" s="251"/>
      <c r="K17" s="251"/>
      <c r="L17" s="251"/>
      <c r="M17" s="251"/>
      <c r="N17" s="251"/>
      <c r="O17" s="251"/>
      <c r="P17" s="251"/>
      <c r="Q17" s="251"/>
      <c r="R17" s="251"/>
      <c r="S17" s="251"/>
      <c r="T17" s="251"/>
      <c r="U17" s="251"/>
      <c r="V17" s="251"/>
      <c r="W17" s="251"/>
      <c r="X17" s="252"/>
      <c r="Y17" s="252" t="s">
        <v>134</v>
      </c>
      <c r="Z17" s="252"/>
      <c r="AA17" s="252"/>
      <c r="AB17" s="597" t="e">
        <f>#REF!*AH$9*10</f>
        <v>#REF!</v>
      </c>
      <c r="AC17" s="597"/>
      <c r="AD17" s="597"/>
      <c r="AE17" s="597"/>
      <c r="AF17" s="597"/>
      <c r="AG17" s="16" t="s">
        <v>132</v>
      </c>
    </row>
    <row r="18" spans="1:47" ht="16.149999999999999" hidden="1" customHeight="1" outlineLevel="1">
      <c r="A18" s="52"/>
      <c r="B18" s="254" t="s">
        <v>1514</v>
      </c>
      <c r="C18" s="245"/>
      <c r="D18" s="245"/>
      <c r="E18" s="245"/>
      <c r="F18" s="245"/>
      <c r="G18" s="245"/>
      <c r="H18" s="245"/>
      <c r="I18" s="245"/>
      <c r="J18" s="245"/>
      <c r="K18" s="245"/>
      <c r="L18" s="245"/>
      <c r="M18" s="245"/>
      <c r="N18" s="245"/>
      <c r="O18" s="245"/>
      <c r="P18" s="245"/>
      <c r="Q18" s="245"/>
      <c r="R18" s="245"/>
      <c r="S18" s="245"/>
      <c r="T18" s="245"/>
      <c r="U18" s="245"/>
      <c r="V18" s="245"/>
      <c r="W18" s="245"/>
      <c r="X18" s="6"/>
      <c r="Y18" s="6"/>
      <c r="Z18" s="6"/>
      <c r="AA18" s="6"/>
      <c r="AB18" s="597" t="e">
        <f>#REF!*AH$9*10</f>
        <v>#REF!</v>
      </c>
      <c r="AC18" s="597"/>
      <c r="AD18" s="597"/>
      <c r="AE18" s="597"/>
      <c r="AF18" s="597"/>
      <c r="AG18" s="16" t="s">
        <v>132</v>
      </c>
    </row>
    <row r="19" spans="1:47" ht="16.149999999999999" customHeight="1" collapsed="1">
      <c r="A19" s="78"/>
      <c r="B19" s="40" t="s">
        <v>1582</v>
      </c>
      <c r="C19" s="6"/>
      <c r="D19" s="6"/>
      <c r="E19" s="6"/>
      <c r="F19" s="6"/>
      <c r="G19" s="6"/>
      <c r="H19" s="6"/>
      <c r="I19" s="6"/>
      <c r="J19" s="6"/>
      <c r="K19" s="6"/>
      <c r="L19" s="6"/>
      <c r="M19" s="6"/>
      <c r="N19" s="6"/>
      <c r="O19" s="6"/>
      <c r="P19" s="6"/>
      <c r="Q19" s="6"/>
      <c r="R19" s="6"/>
      <c r="S19" s="6"/>
      <c r="T19" s="6"/>
      <c r="U19" s="6"/>
      <c r="V19" s="6"/>
      <c r="W19" s="6"/>
      <c r="X19" s="6"/>
      <c r="Y19" s="6"/>
      <c r="Z19" s="6"/>
      <c r="AA19" s="6"/>
      <c r="AB19" s="598">
        <v>64733</v>
      </c>
      <c r="AC19" s="598"/>
      <c r="AD19" s="598"/>
      <c r="AE19" s="598"/>
      <c r="AF19" s="598"/>
      <c r="AG19" s="7" t="s">
        <v>142</v>
      </c>
    </row>
    <row r="20" spans="1:47" ht="16.149999999999999" hidden="1" customHeight="1" outlineLevel="1" thickBot="1">
      <c r="A20" s="161" t="s">
        <v>1517</v>
      </c>
      <c r="B20" s="24"/>
      <c r="C20" s="163"/>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599"/>
      <c r="AC20" s="599"/>
      <c r="AD20" s="599"/>
      <c r="AE20" s="599"/>
      <c r="AF20" s="599"/>
      <c r="AG20" s="80" t="s">
        <v>142</v>
      </c>
    </row>
    <row r="21" spans="1:47" ht="16.149999999999999" customHeight="1" collapsed="1" thickBot="1">
      <c r="A21" s="8"/>
      <c r="B21" s="275" t="s">
        <v>1583</v>
      </c>
      <c r="C21" s="9"/>
      <c r="D21" s="9"/>
      <c r="E21" s="9"/>
      <c r="F21" s="9"/>
      <c r="G21" s="9"/>
      <c r="H21" s="9"/>
      <c r="I21" s="9"/>
      <c r="J21" s="9"/>
      <c r="K21" s="9"/>
      <c r="L21" s="9"/>
      <c r="M21" s="9"/>
      <c r="N21" s="9"/>
      <c r="O21" s="9"/>
      <c r="P21" s="9"/>
      <c r="Q21" s="9"/>
      <c r="R21" s="9"/>
      <c r="S21" s="9"/>
      <c r="T21" s="9"/>
      <c r="U21" s="9"/>
      <c r="V21" s="9"/>
      <c r="W21" s="9"/>
      <c r="X21" s="9"/>
      <c r="Y21" s="9"/>
      <c r="Z21" s="9"/>
      <c r="AA21" s="9"/>
      <c r="AB21" s="600" t="str">
        <f>IFERROR(AB16-AB19+AB20,"")</f>
        <v/>
      </c>
      <c r="AC21" s="600"/>
      <c r="AD21" s="600"/>
      <c r="AE21" s="600"/>
      <c r="AF21" s="600"/>
      <c r="AG21" s="10" t="s">
        <v>132</v>
      </c>
    </row>
    <row r="22" spans="1:47" ht="16.149999999999999" hidden="1" customHeight="1" outlineLevel="1">
      <c r="A22" s="3"/>
      <c r="B22" s="11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20"/>
    </row>
    <row r="23" spans="1:47" ht="16.149999999999999" hidden="1" customHeight="1" outlineLevel="1" thickBot="1">
      <c r="A23" s="2" t="s">
        <v>1533</v>
      </c>
    </row>
    <row r="24" spans="1:47" ht="16.149999999999999" hidden="1" customHeight="1" outlineLevel="1">
      <c r="A24" s="11" t="s">
        <v>1519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601">
        <v>800000</v>
      </c>
      <c r="AC24" s="601"/>
      <c r="AD24" s="601"/>
      <c r="AE24" s="601"/>
      <c r="AF24" s="601"/>
      <c r="AG24" s="129" t="s">
        <v>132</v>
      </c>
      <c r="AH24" s="177" t="str">
        <f>IF(AB21&gt;AB24,"NG","OK")</f>
        <v>NG</v>
      </c>
      <c r="AU24" s="210" t="str">
        <f>IF(AH24="NG","←（６）全体の賃金改善の見込み額は（５）算定金額の見込み（繰越額調整後）の値を上回るように設定してください","")</f>
        <v>←（６）全体の賃金改善の見込み額は（５）算定金額の見込み（繰越額調整後）の値を上回るように設定してください</v>
      </c>
    </row>
    <row r="25" spans="1:47" ht="16.149999999999999" hidden="1" customHeight="1" outlineLevel="1" thickBot="1">
      <c r="A25" s="8"/>
      <c r="B25" s="73" t="s">
        <v>1520</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602" t="str">
        <f>AB21</f>
        <v/>
      </c>
      <c r="AC25" s="602"/>
      <c r="AD25" s="602"/>
      <c r="AE25" s="602"/>
      <c r="AF25" s="602"/>
      <c r="AG25" s="145" t="s">
        <v>132</v>
      </c>
    </row>
    <row r="26" spans="1:47" ht="16.149999999999999" hidden="1" customHeight="1" outlineLevel="1">
      <c r="A26" s="17"/>
      <c r="B26" s="105" t="s">
        <v>148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603"/>
      <c r="AC26" s="603"/>
      <c r="AD26" s="603"/>
      <c r="AE26" s="603"/>
      <c r="AF26" s="603"/>
      <c r="AG26" s="146" t="s">
        <v>132</v>
      </c>
    </row>
    <row r="27" spans="1:47" ht="16.149999999999999" hidden="1" customHeight="1" outlineLevel="1">
      <c r="A27" s="17"/>
      <c r="B27" s="56" t="s">
        <v>149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594"/>
      <c r="AC27" s="594"/>
      <c r="AD27" s="594"/>
      <c r="AE27" s="594"/>
      <c r="AF27" s="594"/>
      <c r="AG27" s="130" t="s">
        <v>132</v>
      </c>
      <c r="AQ27" s="199"/>
    </row>
    <row r="28" spans="1:47" ht="16.149999999999999" hidden="1" customHeight="1" outlineLevel="1" thickBot="1">
      <c r="A28" s="8"/>
      <c r="B28" s="73" t="s">
        <v>1521</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602">
        <f>AB24-SUM(AB25:AF27)</f>
        <v>800000</v>
      </c>
      <c r="AC28" s="602"/>
      <c r="AD28" s="602"/>
      <c r="AE28" s="602"/>
      <c r="AF28" s="602"/>
      <c r="AG28" s="145" t="s">
        <v>132</v>
      </c>
    </row>
    <row r="29" spans="1:47" ht="16.149999999999999" customHeight="1" collapsed="1">
      <c r="A29" s="3"/>
      <c r="B29" s="264" t="s">
        <v>1449</v>
      </c>
      <c r="C29" s="265" t="s">
        <v>1523</v>
      </c>
      <c r="D29" s="266"/>
      <c r="E29" s="261"/>
      <c r="F29" s="261"/>
      <c r="G29" s="261"/>
      <c r="H29" s="261"/>
      <c r="I29" s="261"/>
      <c r="J29" s="261"/>
      <c r="K29" s="261"/>
      <c r="L29" s="261"/>
      <c r="M29" s="261"/>
      <c r="N29" s="261"/>
      <c r="O29" s="261"/>
      <c r="P29" s="261"/>
      <c r="Q29" s="261"/>
      <c r="R29" s="261"/>
      <c r="S29" s="261"/>
      <c r="T29" s="3"/>
      <c r="U29" s="3"/>
      <c r="V29" s="3"/>
      <c r="W29" s="3"/>
      <c r="X29" s="3"/>
      <c r="Y29" s="3"/>
      <c r="Z29" s="3"/>
      <c r="AA29" s="3"/>
      <c r="AB29" s="3"/>
      <c r="AC29" s="3"/>
      <c r="AD29" s="3"/>
      <c r="AE29" s="3"/>
      <c r="AF29" s="3"/>
      <c r="AG29" s="20"/>
      <c r="AH29" s="4"/>
      <c r="AS29" s="4"/>
    </row>
    <row r="30" spans="1:47" ht="16.149999999999999" customHeight="1">
      <c r="A30" s="3"/>
      <c r="B30" s="266"/>
      <c r="C30" s="262" t="s">
        <v>1524</v>
      </c>
      <c r="D30" s="266"/>
      <c r="E30" s="261"/>
      <c r="F30" s="261"/>
      <c r="G30" s="261"/>
      <c r="H30" s="261"/>
      <c r="I30" s="261"/>
      <c r="J30" s="261"/>
      <c r="K30" s="261"/>
      <c r="L30" s="261"/>
      <c r="M30" s="261"/>
      <c r="N30" s="261"/>
      <c r="O30" s="261"/>
      <c r="P30" s="261"/>
      <c r="Q30" s="261"/>
      <c r="R30" s="261"/>
      <c r="S30" s="261"/>
      <c r="T30" s="3"/>
      <c r="U30" s="3"/>
      <c r="V30" s="3"/>
      <c r="W30" s="3"/>
      <c r="X30" s="3"/>
      <c r="Y30" s="3"/>
      <c r="Z30" s="3"/>
      <c r="AA30" s="3"/>
      <c r="AB30" s="3"/>
      <c r="AC30" s="3"/>
      <c r="AD30" s="3"/>
      <c r="AE30" s="3"/>
      <c r="AF30" s="3"/>
      <c r="AG30" s="20"/>
      <c r="AH30" s="4"/>
      <c r="AS30" s="4"/>
    </row>
    <row r="31" spans="1:47" ht="16.149999999999999" customHeight="1">
      <c r="A31" s="3"/>
      <c r="B31" s="262"/>
      <c r="C31" s="267" t="s">
        <v>1522</v>
      </c>
      <c r="D31" s="262"/>
      <c r="E31" s="259"/>
      <c r="F31" s="259"/>
      <c r="G31" s="259"/>
      <c r="H31" s="259"/>
      <c r="I31" s="259"/>
      <c r="J31" s="259"/>
      <c r="K31" s="259"/>
      <c r="L31" s="259"/>
      <c r="M31" s="259"/>
      <c r="N31" s="259"/>
      <c r="O31" s="259"/>
      <c r="P31" s="259"/>
      <c r="Q31" s="259"/>
      <c r="R31" s="259"/>
      <c r="S31" s="259"/>
      <c r="AD31" s="3"/>
      <c r="AE31" s="3"/>
      <c r="AF31" s="3"/>
      <c r="AG31" s="20"/>
      <c r="AH31" s="4"/>
      <c r="AS31" s="4"/>
    </row>
    <row r="32" spans="1:47" ht="16.149999999999999" customHeight="1">
      <c r="A32" s="3"/>
      <c r="B32" s="262"/>
      <c r="C32" s="267" t="s">
        <v>1530</v>
      </c>
      <c r="D32" s="262"/>
      <c r="E32" s="259"/>
      <c r="F32" s="259"/>
      <c r="G32" s="259"/>
      <c r="H32" s="259"/>
      <c r="I32" s="259"/>
      <c r="J32" s="259"/>
      <c r="K32" s="259"/>
      <c r="L32" s="259"/>
      <c r="M32" s="259"/>
      <c r="N32" s="259"/>
      <c r="O32" s="259"/>
      <c r="P32" s="259"/>
      <c r="Q32" s="259"/>
      <c r="R32" s="259"/>
      <c r="S32" s="259"/>
      <c r="AD32" s="3"/>
      <c r="AE32" s="3"/>
      <c r="AF32" s="3"/>
      <c r="AG32" s="244"/>
      <c r="AH32" s="4"/>
      <c r="AS32" s="4"/>
    </row>
    <row r="33" spans="1:45" ht="16.149999999999999" customHeight="1">
      <c r="A33" s="3"/>
      <c r="B33" s="262"/>
      <c r="C33" s="265" t="s">
        <v>1531</v>
      </c>
      <c r="D33" s="262"/>
      <c r="E33" s="259"/>
      <c r="F33" s="259"/>
      <c r="G33" s="259"/>
      <c r="H33" s="259"/>
      <c r="I33" s="259"/>
      <c r="J33" s="259"/>
      <c r="K33" s="259"/>
      <c r="L33" s="259"/>
      <c r="M33" s="259"/>
      <c r="N33" s="259"/>
      <c r="O33" s="259"/>
      <c r="P33" s="259"/>
      <c r="Q33" s="259"/>
      <c r="R33" s="259"/>
      <c r="S33" s="259"/>
      <c r="AD33" s="3"/>
      <c r="AE33" s="3"/>
      <c r="AF33" s="3"/>
      <c r="AG33" s="244"/>
      <c r="AH33" s="4"/>
      <c r="AS33" s="4"/>
    </row>
    <row r="34" spans="1:45" ht="16.149999999999999" customHeight="1">
      <c r="A34" s="3"/>
      <c r="B34" s="264" t="s">
        <v>1449</v>
      </c>
      <c r="C34" s="265" t="s">
        <v>1525</v>
      </c>
      <c r="D34" s="266"/>
      <c r="E34" s="261"/>
      <c r="F34" s="261"/>
      <c r="G34" s="261"/>
      <c r="H34" s="261"/>
      <c r="I34" s="261"/>
      <c r="J34" s="261"/>
      <c r="K34" s="261"/>
      <c r="L34" s="261"/>
      <c r="M34" s="261"/>
      <c r="N34" s="261"/>
      <c r="O34" s="261"/>
      <c r="P34" s="261"/>
      <c r="Q34" s="261"/>
      <c r="R34" s="261"/>
      <c r="S34" s="261"/>
      <c r="T34" s="3"/>
      <c r="U34" s="3"/>
      <c r="V34" s="3"/>
      <c r="W34" s="3"/>
      <c r="X34" s="3"/>
      <c r="Y34" s="3"/>
      <c r="Z34" s="3"/>
      <c r="AA34" s="3"/>
      <c r="AB34" s="3"/>
      <c r="AC34" s="3"/>
      <c r="AD34" s="3"/>
      <c r="AE34" s="3"/>
      <c r="AF34" s="3"/>
      <c r="AG34" s="20"/>
      <c r="AH34" s="4"/>
      <c r="AS34" s="4"/>
    </row>
    <row r="35" spans="1:45" ht="16.149999999999999" customHeight="1">
      <c r="A35" s="3"/>
      <c r="B35" s="266"/>
      <c r="C35" s="268" t="s">
        <v>1526</v>
      </c>
      <c r="D35" s="266"/>
      <c r="E35" s="261"/>
      <c r="F35" s="261"/>
      <c r="G35" s="261"/>
      <c r="H35" s="261"/>
      <c r="I35" s="261"/>
      <c r="J35" s="261"/>
      <c r="K35" s="261"/>
      <c r="L35" s="261"/>
      <c r="M35" s="261"/>
      <c r="N35" s="261"/>
      <c r="O35" s="261"/>
      <c r="P35" s="261"/>
      <c r="Q35" s="261"/>
      <c r="R35" s="261"/>
      <c r="S35" s="261"/>
      <c r="T35" s="3"/>
      <c r="U35" s="3"/>
      <c r="V35" s="3"/>
      <c r="W35" s="3"/>
      <c r="X35" s="3"/>
      <c r="Y35" s="3"/>
      <c r="Z35" s="3"/>
      <c r="AA35" s="3"/>
      <c r="AB35" s="3"/>
      <c r="AC35" s="3"/>
      <c r="AD35" s="3"/>
      <c r="AE35" s="3"/>
      <c r="AF35" s="3"/>
      <c r="AG35" s="20"/>
      <c r="AH35" s="4"/>
      <c r="AS35" s="4"/>
    </row>
    <row r="36" spans="1:45" ht="16.149999999999999" customHeight="1">
      <c r="A36" s="3"/>
      <c r="B36" s="264" t="s">
        <v>1449</v>
      </c>
      <c r="C36" s="268" t="s">
        <v>1584</v>
      </c>
      <c r="D36" s="266"/>
      <c r="E36" s="261"/>
      <c r="F36" s="261"/>
      <c r="G36" s="261"/>
      <c r="H36" s="261"/>
      <c r="I36" s="261"/>
      <c r="J36" s="261"/>
      <c r="K36" s="261"/>
      <c r="L36" s="261"/>
      <c r="M36" s="261"/>
      <c r="N36" s="261"/>
      <c r="O36" s="261"/>
      <c r="P36" s="261"/>
      <c r="Q36" s="261"/>
      <c r="R36" s="261"/>
      <c r="S36" s="261"/>
      <c r="T36" s="3"/>
      <c r="U36" s="3"/>
      <c r="V36" s="3"/>
      <c r="W36" s="3"/>
      <c r="X36" s="3"/>
      <c r="Y36" s="3"/>
      <c r="Z36" s="3"/>
      <c r="AA36" s="3"/>
      <c r="AB36" s="3"/>
      <c r="AC36" s="3"/>
      <c r="AD36" s="3"/>
      <c r="AE36" s="3"/>
      <c r="AF36" s="3"/>
      <c r="AG36" s="20"/>
      <c r="AH36" s="4"/>
      <c r="AS36" s="4"/>
    </row>
    <row r="37" spans="1:45" ht="16.149999999999999" customHeight="1">
      <c r="A37" s="3"/>
      <c r="B37" s="117"/>
      <c r="C37" s="2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c r="AH37" s="4"/>
      <c r="AS37" s="4"/>
    </row>
    <row r="38" spans="1:45" ht="16.149999999999999" customHeight="1">
      <c r="A38" s="166" t="s">
        <v>1544</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20"/>
      <c r="AB38" s="20"/>
      <c r="AC38" s="20"/>
      <c r="AD38" s="20"/>
      <c r="AE38" s="20"/>
      <c r="AF38" s="48"/>
    </row>
    <row r="39" spans="1:45" ht="16.149999999999999" customHeight="1">
      <c r="A39" s="2"/>
      <c r="B39" s="264" t="s">
        <v>1449</v>
      </c>
      <c r="C39" s="265" t="s">
        <v>1532</v>
      </c>
      <c r="D39" s="261"/>
      <c r="E39" s="261"/>
      <c r="F39" s="3"/>
      <c r="G39" s="3"/>
      <c r="H39" s="3"/>
      <c r="I39" s="3"/>
      <c r="J39" s="3"/>
      <c r="K39" s="3"/>
      <c r="L39" s="3"/>
      <c r="M39" s="3"/>
      <c r="N39" s="3"/>
      <c r="O39" s="3"/>
      <c r="P39" s="3"/>
      <c r="Q39" s="3"/>
      <c r="R39" s="3"/>
      <c r="S39" s="3"/>
      <c r="T39" s="3"/>
      <c r="U39" s="3"/>
      <c r="V39" s="3"/>
      <c r="W39" s="3"/>
      <c r="X39" s="3"/>
      <c r="Y39" s="3"/>
      <c r="Z39" s="3"/>
      <c r="AA39" s="103"/>
      <c r="AB39" s="103"/>
      <c r="AC39" s="103"/>
      <c r="AD39" s="103"/>
      <c r="AE39" s="103"/>
      <c r="AF39" s="103"/>
      <c r="AG39" s="103"/>
      <c r="AH39" s="103"/>
      <c r="AI39" s="191"/>
      <c r="AS39" s="4"/>
    </row>
    <row r="40" spans="1:45" ht="16.149999999999999" customHeight="1">
      <c r="A40" s="2"/>
      <c r="B40" s="264" t="s">
        <v>1449</v>
      </c>
      <c r="C40" s="265" t="s">
        <v>1560</v>
      </c>
      <c r="D40" s="261"/>
      <c r="E40" s="261"/>
      <c r="F40" s="3"/>
      <c r="G40" s="3"/>
      <c r="H40" s="3"/>
      <c r="I40" s="3"/>
      <c r="J40" s="3"/>
      <c r="K40" s="3"/>
      <c r="L40" s="3"/>
      <c r="M40" s="3"/>
      <c r="N40" s="3"/>
      <c r="O40" s="3"/>
      <c r="P40" s="3"/>
      <c r="Q40" s="3"/>
      <c r="R40" s="3"/>
      <c r="S40" s="3"/>
      <c r="T40" s="3"/>
      <c r="U40" s="3"/>
      <c r="V40" s="3"/>
      <c r="W40" s="3"/>
      <c r="X40" s="3"/>
      <c r="Y40" s="3"/>
      <c r="Z40" s="3"/>
      <c r="AA40" s="103"/>
      <c r="AB40" s="103"/>
      <c r="AC40" s="103"/>
      <c r="AD40" s="103"/>
      <c r="AE40" s="103"/>
      <c r="AF40" s="103"/>
      <c r="AG40" s="103"/>
      <c r="AH40" s="103"/>
      <c r="AI40" s="191"/>
      <c r="AS40" s="4"/>
    </row>
    <row r="41" spans="1:45" ht="16.149999999999999" customHeight="1">
      <c r="A41" s="2"/>
      <c r="B41" s="264"/>
      <c r="C41" s="265" t="s">
        <v>1561</v>
      </c>
      <c r="D41" s="261"/>
      <c r="E41" s="261"/>
      <c r="F41" s="3"/>
      <c r="G41" s="3"/>
      <c r="H41" s="3"/>
      <c r="I41" s="3"/>
      <c r="J41" s="3"/>
      <c r="K41" s="3"/>
      <c r="L41" s="3"/>
      <c r="M41" s="3"/>
      <c r="N41" s="3"/>
      <c r="O41" s="3"/>
      <c r="P41" s="3"/>
      <c r="Q41" s="3"/>
      <c r="R41" s="3"/>
      <c r="S41" s="3"/>
      <c r="T41" s="3"/>
      <c r="U41" s="3"/>
      <c r="V41" s="3"/>
      <c r="W41" s="3"/>
      <c r="X41" s="3"/>
      <c r="Y41" s="3"/>
      <c r="Z41" s="3"/>
      <c r="AA41" s="103"/>
      <c r="AB41" s="103"/>
      <c r="AC41" s="103"/>
      <c r="AD41" s="103"/>
      <c r="AE41" s="103"/>
      <c r="AF41" s="103"/>
      <c r="AG41" s="103"/>
      <c r="AH41" s="103"/>
      <c r="AI41" s="191"/>
      <c r="AS41" s="4"/>
    </row>
    <row r="42" spans="1:45" ht="16.149999999999999" customHeight="1">
      <c r="A42" s="2"/>
      <c r="B42" s="261"/>
      <c r="C42" s="265" t="s">
        <v>1562</v>
      </c>
      <c r="D42" s="261"/>
      <c r="E42" s="261"/>
      <c r="F42" s="3"/>
      <c r="G42" s="3"/>
      <c r="H42" s="3"/>
      <c r="I42" s="3"/>
      <c r="J42" s="3"/>
      <c r="K42" s="3"/>
      <c r="L42" s="3"/>
      <c r="M42" s="3"/>
      <c r="N42" s="3"/>
      <c r="O42" s="3"/>
      <c r="P42" s="3"/>
      <c r="Q42" s="3"/>
      <c r="R42" s="3"/>
      <c r="S42" s="3"/>
      <c r="T42" s="3"/>
      <c r="U42" s="3"/>
      <c r="V42" s="3"/>
      <c r="W42" s="3"/>
      <c r="X42" s="3"/>
      <c r="Y42" s="3"/>
      <c r="Z42" s="3"/>
      <c r="AA42" s="103"/>
      <c r="AB42" s="103"/>
      <c r="AC42" s="103"/>
      <c r="AD42" s="103"/>
      <c r="AE42" s="103"/>
      <c r="AF42" s="103"/>
      <c r="AG42" s="103"/>
      <c r="AH42" s="103"/>
      <c r="AI42" s="191"/>
      <c r="AS42" s="4"/>
    </row>
    <row r="43" spans="1:45" ht="16.149999999999999" customHeight="1">
      <c r="A43" s="2"/>
      <c r="B43" s="3"/>
      <c r="C43" s="265" t="s">
        <v>1563</v>
      </c>
      <c r="D43" s="3"/>
      <c r="E43" s="3"/>
      <c r="F43" s="3"/>
      <c r="G43" s="3"/>
      <c r="H43" s="3"/>
      <c r="I43" s="3"/>
      <c r="J43" s="3"/>
      <c r="K43" s="3"/>
      <c r="L43" s="3"/>
      <c r="M43" s="3"/>
      <c r="N43" s="3"/>
      <c r="O43" s="3"/>
      <c r="P43" s="3"/>
      <c r="Q43" s="3"/>
      <c r="R43" s="3"/>
      <c r="S43" s="3"/>
      <c r="T43" s="3"/>
      <c r="U43" s="3"/>
      <c r="V43" s="3"/>
      <c r="W43" s="3"/>
      <c r="X43" s="3"/>
      <c r="Y43" s="3"/>
      <c r="Z43" s="3"/>
      <c r="AA43" s="103"/>
      <c r="AB43" s="103"/>
      <c r="AC43" s="103"/>
      <c r="AD43" s="103"/>
      <c r="AE43" s="103"/>
      <c r="AF43" s="103"/>
      <c r="AG43" s="103"/>
      <c r="AH43" s="103"/>
      <c r="AI43" s="191"/>
      <c r="AS43" s="4"/>
    </row>
    <row r="44" spans="1:45" ht="16.149999999999999" customHeight="1" thickBot="1">
      <c r="A44" s="2" t="s">
        <v>241</v>
      </c>
      <c r="B44" s="48"/>
      <c r="D44" s="48"/>
      <c r="E44" s="48"/>
      <c r="F44" s="48"/>
      <c r="G44" s="48"/>
      <c r="H44" s="48"/>
      <c r="I44" s="48"/>
      <c r="J44" s="48"/>
      <c r="K44" s="48"/>
      <c r="L44" s="48"/>
      <c r="M44" s="48"/>
      <c r="N44" s="48"/>
      <c r="O44" s="48"/>
      <c r="P44" s="48"/>
      <c r="Q44" s="48"/>
      <c r="R44" s="48"/>
      <c r="S44" s="48"/>
      <c r="T44" s="48"/>
      <c r="U44" s="48"/>
      <c r="V44" s="48"/>
      <c r="W44" s="48"/>
      <c r="X44" s="48"/>
      <c r="Y44" s="48"/>
      <c r="Z44" s="48"/>
      <c r="AA44" s="103"/>
      <c r="AB44" s="103"/>
      <c r="AC44" s="103"/>
      <c r="AD44" s="103"/>
      <c r="AE44" s="103"/>
      <c r="AF44" s="103"/>
      <c r="AG44" s="103"/>
      <c r="AH44" s="191"/>
      <c r="AI44" s="191"/>
    </row>
    <row r="45" spans="1:45" ht="16.149999999999999" customHeight="1">
      <c r="A45" s="116" t="s">
        <v>1535</v>
      </c>
      <c r="B45" s="55"/>
      <c r="C45" s="35"/>
      <c r="D45" s="35"/>
      <c r="E45" s="35"/>
      <c r="F45" s="35"/>
      <c r="G45" s="35"/>
      <c r="H45" s="35"/>
      <c r="I45" s="35"/>
      <c r="J45" s="35"/>
      <c r="K45" s="35"/>
      <c r="L45" s="35"/>
      <c r="M45" s="35"/>
      <c r="N45" s="35"/>
      <c r="O45" s="35"/>
      <c r="P45" s="35"/>
      <c r="Q45" s="35"/>
      <c r="R45" s="35"/>
      <c r="S45" s="35"/>
      <c r="T45" s="35"/>
      <c r="U45" s="35"/>
      <c r="V45" s="35"/>
      <c r="W45" s="35"/>
      <c r="X45" s="35"/>
      <c r="Y45" s="35"/>
      <c r="Z45" s="35"/>
      <c r="AA45" s="72"/>
      <c r="AB45" s="604">
        <v>5</v>
      </c>
      <c r="AC45" s="604"/>
      <c r="AD45" s="604"/>
      <c r="AE45" s="604"/>
      <c r="AF45" s="604"/>
      <c r="AG45" s="74" t="s">
        <v>154</v>
      </c>
      <c r="AH45" s="181"/>
      <c r="AI45" s="181"/>
    </row>
    <row r="46" spans="1:45" ht="16.149999999999999" customHeight="1">
      <c r="A46" s="1" t="s">
        <v>1536</v>
      </c>
      <c r="B46" s="70"/>
      <c r="C46" s="15"/>
      <c r="D46" s="15"/>
      <c r="E46" s="15"/>
      <c r="F46" s="15"/>
      <c r="G46" s="15"/>
      <c r="H46" s="15"/>
      <c r="I46" s="15"/>
      <c r="J46" s="15"/>
      <c r="K46" s="15"/>
      <c r="L46" s="15"/>
      <c r="M46" s="15"/>
      <c r="N46" s="15"/>
      <c r="O46" s="15"/>
      <c r="P46" s="15"/>
      <c r="Q46" s="15"/>
      <c r="R46" s="15"/>
      <c r="S46" s="15"/>
      <c r="T46" s="15"/>
      <c r="U46" s="15"/>
      <c r="V46" s="15"/>
      <c r="W46" s="15"/>
      <c r="X46" s="15"/>
      <c r="Y46" s="15"/>
      <c r="Z46" s="15"/>
      <c r="AA46" s="71"/>
      <c r="AB46" s="598"/>
      <c r="AC46" s="598"/>
      <c r="AD46" s="598"/>
      <c r="AE46" s="598"/>
      <c r="AF46" s="598"/>
      <c r="AG46" s="127" t="s">
        <v>132</v>
      </c>
    </row>
    <row r="47" spans="1:45" ht="16.149999999999999" customHeight="1">
      <c r="A47" s="1" t="s">
        <v>1537</v>
      </c>
      <c r="B47" s="3"/>
      <c r="C47" s="3"/>
      <c r="D47" s="3"/>
      <c r="E47" s="3"/>
      <c r="F47" s="3"/>
      <c r="G47" s="3"/>
      <c r="H47" s="3"/>
      <c r="I47" s="3"/>
      <c r="J47" s="3"/>
      <c r="K47" s="3"/>
      <c r="L47" s="3"/>
      <c r="M47" s="3"/>
      <c r="N47" s="3"/>
      <c r="O47" s="3"/>
      <c r="P47" s="3"/>
      <c r="Q47" s="3"/>
      <c r="R47" s="3"/>
      <c r="S47" s="3"/>
      <c r="T47" s="3"/>
      <c r="U47" s="3"/>
      <c r="V47" s="3"/>
      <c r="W47" s="3"/>
      <c r="X47" s="3"/>
      <c r="Y47" s="3"/>
      <c r="Z47" s="3"/>
      <c r="AA47" s="3"/>
      <c r="AB47" s="605"/>
      <c r="AC47" s="605"/>
      <c r="AD47" s="605"/>
      <c r="AE47" s="605"/>
      <c r="AF47" s="605"/>
      <c r="AG47" s="176" t="s">
        <v>132</v>
      </c>
    </row>
    <row r="48" spans="1:45" ht="16.149999999999999" customHeight="1">
      <c r="A48" s="23" t="s">
        <v>157</v>
      </c>
      <c r="B48" s="6"/>
      <c r="C48" s="6"/>
      <c r="D48" s="6"/>
      <c r="E48" s="6"/>
      <c r="F48" s="6"/>
      <c r="G48" s="6"/>
      <c r="H48" s="6"/>
      <c r="I48" s="6"/>
      <c r="J48" s="6"/>
      <c r="K48" s="6"/>
      <c r="L48" s="6"/>
      <c r="M48" s="6"/>
      <c r="N48" s="6"/>
      <c r="O48" s="6"/>
      <c r="P48" s="6"/>
      <c r="Q48" s="6"/>
      <c r="R48" s="6"/>
      <c r="S48" s="6"/>
      <c r="T48" s="6"/>
      <c r="U48" s="6"/>
      <c r="V48" s="6"/>
      <c r="W48" s="6"/>
      <c r="X48" s="6"/>
      <c r="Y48" s="6"/>
      <c r="Z48" s="6"/>
      <c r="AA48" s="6"/>
      <c r="AB48" s="608">
        <f>AB47-AB46</f>
        <v>0</v>
      </c>
      <c r="AC48" s="608"/>
      <c r="AD48" s="608"/>
      <c r="AE48" s="608"/>
      <c r="AF48" s="608"/>
      <c r="AG48" s="176" t="s">
        <v>132</v>
      </c>
    </row>
    <row r="49" spans="1:35" ht="16.149999999999999" hidden="1" customHeight="1" outlineLevel="1">
      <c r="A49" s="17"/>
      <c r="B49" s="40" t="s">
        <v>158</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598"/>
      <c r="AC49" s="598"/>
      <c r="AD49" s="598"/>
      <c r="AE49" s="598"/>
      <c r="AF49" s="598"/>
      <c r="AG49" s="130" t="s">
        <v>132</v>
      </c>
    </row>
    <row r="50" spans="1:35" ht="16.149999999999999" hidden="1" customHeight="1" outlineLevel="1" thickBot="1">
      <c r="A50" s="41"/>
      <c r="B50" s="105" t="s">
        <v>159</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03"/>
      <c r="AC50" s="603"/>
      <c r="AD50" s="603"/>
      <c r="AE50" s="603"/>
      <c r="AF50" s="603"/>
      <c r="AG50" s="130" t="s">
        <v>160</v>
      </c>
    </row>
    <row r="51" spans="1:35" ht="16.149999999999999" hidden="1" customHeight="1" outlineLevel="1" thickTop="1" thickBot="1">
      <c r="A51" s="85"/>
      <c r="B51" s="106" t="s">
        <v>161</v>
      </c>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607">
        <f>IFERROR(AB50/AB46*100,0)</f>
        <v>0</v>
      </c>
      <c r="AC51" s="607"/>
      <c r="AD51" s="607"/>
      <c r="AE51" s="607"/>
      <c r="AF51" s="607"/>
      <c r="AG51" s="164" t="s">
        <v>162</v>
      </c>
    </row>
    <row r="52" spans="1:35" ht="16.149999999999999" customHeight="1" collapsed="1">
      <c r="F52" s="3"/>
      <c r="G52" s="3"/>
      <c r="H52" s="3"/>
      <c r="I52" s="3"/>
      <c r="J52" s="3"/>
      <c r="K52" s="3"/>
      <c r="L52" s="3"/>
      <c r="M52" s="3"/>
      <c r="N52" s="3"/>
      <c r="O52" s="3"/>
      <c r="P52" s="3"/>
      <c r="Q52" s="3"/>
      <c r="R52" s="3"/>
      <c r="S52" s="3"/>
      <c r="T52" s="3"/>
      <c r="U52" s="3"/>
      <c r="V52" s="3"/>
      <c r="W52" s="3"/>
      <c r="X52" s="3"/>
      <c r="Y52" s="3"/>
      <c r="Z52" s="3"/>
      <c r="AA52" s="3"/>
    </row>
    <row r="53" spans="1:35" ht="16.149999999999999" hidden="1" customHeight="1" outlineLevel="1" thickBot="1">
      <c r="A53" s="2" t="s">
        <v>242</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74"/>
      <c r="AB53" s="174"/>
      <c r="AC53" s="174"/>
      <c r="AD53" s="174"/>
      <c r="AE53" s="174"/>
      <c r="AF53" s="174"/>
      <c r="AG53" s="174"/>
      <c r="AH53" s="191"/>
      <c r="AI53" s="191"/>
    </row>
    <row r="54" spans="1:35" ht="16.149999999999999" hidden="1" customHeight="1" outlineLevel="1">
      <c r="A54" s="116" t="s">
        <v>164</v>
      </c>
      <c r="B54" s="55"/>
      <c r="C54" s="35"/>
      <c r="D54" s="35"/>
      <c r="E54" s="35"/>
      <c r="F54" s="35"/>
      <c r="G54" s="35"/>
      <c r="H54" s="35"/>
      <c r="I54" s="35"/>
      <c r="J54" s="35"/>
      <c r="K54" s="35"/>
      <c r="L54" s="35"/>
      <c r="M54" s="35"/>
      <c r="N54" s="35"/>
      <c r="O54" s="35"/>
      <c r="P54" s="35"/>
      <c r="Q54" s="35"/>
      <c r="R54" s="35"/>
      <c r="S54" s="35"/>
      <c r="T54" s="35"/>
      <c r="U54" s="35"/>
      <c r="V54" s="35"/>
      <c r="W54" s="35"/>
      <c r="X54" s="35"/>
      <c r="Y54" s="35"/>
      <c r="Z54" s="35"/>
      <c r="AA54" s="72"/>
      <c r="AB54" s="604"/>
      <c r="AC54" s="604"/>
      <c r="AD54" s="604"/>
      <c r="AE54" s="604"/>
      <c r="AF54" s="604"/>
      <c r="AG54" s="74" t="s">
        <v>154</v>
      </c>
      <c r="AH54" s="181"/>
      <c r="AI54" s="181"/>
    </row>
    <row r="55" spans="1:35" ht="16.149999999999999" hidden="1" customHeight="1" outlineLevel="1">
      <c r="A55" s="1" t="s">
        <v>165</v>
      </c>
      <c r="B55" s="70"/>
      <c r="C55" s="15"/>
      <c r="D55" s="15"/>
      <c r="E55" s="15"/>
      <c r="F55" s="15"/>
      <c r="G55" s="15"/>
      <c r="H55" s="15"/>
      <c r="I55" s="15"/>
      <c r="J55" s="15"/>
      <c r="K55" s="15"/>
      <c r="L55" s="15"/>
      <c r="M55" s="15"/>
      <c r="N55" s="15"/>
      <c r="O55" s="15"/>
      <c r="P55" s="15"/>
      <c r="Q55" s="15"/>
      <c r="R55" s="15"/>
      <c r="S55" s="15"/>
      <c r="T55" s="15"/>
      <c r="U55" s="15"/>
      <c r="V55" s="15"/>
      <c r="W55" s="15"/>
      <c r="X55" s="15"/>
      <c r="Y55" s="15"/>
      <c r="Z55" s="15"/>
      <c r="AA55" s="71"/>
      <c r="AB55" s="598"/>
      <c r="AC55" s="598"/>
      <c r="AD55" s="598"/>
      <c r="AE55" s="598"/>
      <c r="AF55" s="598"/>
      <c r="AG55" s="127" t="s">
        <v>132</v>
      </c>
    </row>
    <row r="56" spans="1:35" ht="16.149999999999999" hidden="1" customHeight="1" outlineLevel="1">
      <c r="A56" s="1" t="s">
        <v>166</v>
      </c>
      <c r="B56" s="3"/>
      <c r="C56" s="3"/>
      <c r="D56" s="3"/>
      <c r="E56" s="3"/>
      <c r="F56" s="3"/>
      <c r="G56" s="3"/>
      <c r="H56" s="3"/>
      <c r="I56" s="3"/>
      <c r="J56" s="3"/>
      <c r="K56" s="3"/>
      <c r="L56" s="3"/>
      <c r="M56" s="3"/>
      <c r="N56" s="3"/>
      <c r="O56" s="3"/>
      <c r="P56" s="3"/>
      <c r="Q56" s="3"/>
      <c r="R56" s="3"/>
      <c r="S56" s="3"/>
      <c r="T56" s="3"/>
      <c r="U56" s="3"/>
      <c r="V56" s="3"/>
      <c r="W56" s="3"/>
      <c r="X56" s="3"/>
      <c r="Y56" s="3"/>
      <c r="Z56" s="3"/>
      <c r="AA56" s="3"/>
      <c r="AB56" s="605"/>
      <c r="AC56" s="605"/>
      <c r="AD56" s="605"/>
      <c r="AE56" s="605"/>
      <c r="AF56" s="605"/>
      <c r="AG56" s="176" t="s">
        <v>132</v>
      </c>
    </row>
    <row r="57" spans="1:35" ht="16.149999999999999" hidden="1" customHeight="1" outlineLevel="1">
      <c r="A57" s="23" t="s">
        <v>167</v>
      </c>
      <c r="B57" s="6"/>
      <c r="C57" s="6"/>
      <c r="D57" s="6"/>
      <c r="E57" s="6"/>
      <c r="F57" s="6"/>
      <c r="G57" s="6"/>
      <c r="H57" s="6"/>
      <c r="I57" s="6"/>
      <c r="J57" s="6"/>
      <c r="K57" s="6"/>
      <c r="L57" s="6"/>
      <c r="M57" s="6"/>
      <c r="N57" s="6"/>
      <c r="O57" s="6"/>
      <c r="P57" s="6"/>
      <c r="Q57" s="6"/>
      <c r="R57" s="6"/>
      <c r="S57" s="6"/>
      <c r="T57" s="6"/>
      <c r="U57" s="6"/>
      <c r="V57" s="6"/>
      <c r="W57" s="6"/>
      <c r="X57" s="6"/>
      <c r="Y57" s="6"/>
      <c r="Z57" s="6"/>
      <c r="AA57" s="6"/>
      <c r="AB57" s="608">
        <f>AB56-AB55</f>
        <v>0</v>
      </c>
      <c r="AC57" s="608"/>
      <c r="AD57" s="608"/>
      <c r="AE57" s="608"/>
      <c r="AF57" s="608"/>
      <c r="AG57" s="176" t="s">
        <v>132</v>
      </c>
    </row>
    <row r="58" spans="1:35" ht="16.149999999999999" hidden="1" customHeight="1" outlineLevel="1">
      <c r="A58" s="17"/>
      <c r="B58" s="40" t="s">
        <v>168</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598"/>
      <c r="AC58" s="598"/>
      <c r="AD58" s="598"/>
      <c r="AE58" s="598"/>
      <c r="AF58" s="598"/>
      <c r="AG58" s="130" t="s">
        <v>132</v>
      </c>
    </row>
    <row r="59" spans="1:35" ht="16.149999999999999" hidden="1" customHeight="1" outlineLevel="1" thickBot="1">
      <c r="A59" s="41"/>
      <c r="B59" s="105" t="s">
        <v>169</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603"/>
      <c r="AC59" s="603"/>
      <c r="AD59" s="603"/>
      <c r="AE59" s="603"/>
      <c r="AF59" s="603"/>
      <c r="AG59" s="130" t="s">
        <v>160</v>
      </c>
    </row>
    <row r="60" spans="1:35" ht="16.350000000000001" hidden="1" customHeight="1" outlineLevel="1" thickTop="1" thickBot="1">
      <c r="A60" s="85"/>
      <c r="B60" s="106" t="s">
        <v>170</v>
      </c>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607">
        <f>IFERROR(AB59/AB55*100,0)</f>
        <v>0</v>
      </c>
      <c r="AC60" s="607"/>
      <c r="AD60" s="607"/>
      <c r="AE60" s="607"/>
      <c r="AF60" s="607"/>
      <c r="AG60" s="164" t="s">
        <v>162</v>
      </c>
    </row>
    <row r="61" spans="1:35" ht="16.350000000000001" hidden="1" customHeight="1" outlineLevel="1"/>
    <row r="62" spans="1:35" ht="16.149999999999999" hidden="1" customHeight="1" outlineLevel="1" thickBot="1">
      <c r="A62" s="2" t="s">
        <v>243</v>
      </c>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609"/>
      <c r="AB62" s="609"/>
      <c r="AC62" s="609"/>
      <c r="AD62" s="609"/>
      <c r="AE62" s="609"/>
      <c r="AF62" s="609"/>
      <c r="AG62" s="609"/>
      <c r="AH62" s="191"/>
      <c r="AI62" s="191"/>
    </row>
    <row r="63" spans="1:35" ht="16.149999999999999" hidden="1" customHeight="1" outlineLevel="1">
      <c r="A63" s="116" t="s">
        <v>172</v>
      </c>
      <c r="B63" s="55"/>
      <c r="C63" s="35"/>
      <c r="D63" s="35"/>
      <c r="E63" s="35"/>
      <c r="F63" s="35"/>
      <c r="G63" s="35"/>
      <c r="H63" s="35"/>
      <c r="I63" s="35"/>
      <c r="J63" s="35"/>
      <c r="K63" s="35"/>
      <c r="L63" s="35"/>
      <c r="M63" s="35"/>
      <c r="N63" s="35"/>
      <c r="O63" s="35"/>
      <c r="P63" s="35"/>
      <c r="Q63" s="35"/>
      <c r="R63" s="35"/>
      <c r="S63" s="35"/>
      <c r="T63" s="35"/>
      <c r="U63" s="35"/>
      <c r="V63" s="35"/>
      <c r="W63" s="35"/>
      <c r="X63" s="35"/>
      <c r="Y63" s="35"/>
      <c r="Z63" s="35"/>
      <c r="AA63" s="72"/>
      <c r="AB63" s="604"/>
      <c r="AC63" s="604"/>
      <c r="AD63" s="604"/>
      <c r="AE63" s="604"/>
      <c r="AF63" s="604"/>
      <c r="AG63" s="74" t="s">
        <v>154</v>
      </c>
      <c r="AH63" s="181"/>
      <c r="AI63" s="181"/>
    </row>
    <row r="64" spans="1:35" ht="16.149999999999999" hidden="1" customHeight="1" outlineLevel="1">
      <c r="A64" s="1" t="s">
        <v>173</v>
      </c>
      <c r="B64" s="70"/>
      <c r="C64" s="15"/>
      <c r="D64" s="15"/>
      <c r="E64" s="15"/>
      <c r="F64" s="15"/>
      <c r="G64" s="15"/>
      <c r="H64" s="15"/>
      <c r="I64" s="15"/>
      <c r="J64" s="15"/>
      <c r="K64" s="15"/>
      <c r="L64" s="15"/>
      <c r="M64" s="15"/>
      <c r="N64" s="15"/>
      <c r="O64" s="15"/>
      <c r="P64" s="15"/>
      <c r="Q64" s="15"/>
      <c r="R64" s="15"/>
      <c r="S64" s="15"/>
      <c r="T64" s="15"/>
      <c r="U64" s="15"/>
      <c r="V64" s="15"/>
      <c r="W64" s="15"/>
      <c r="X64" s="15"/>
      <c r="Y64" s="15"/>
      <c r="Z64" s="15"/>
      <c r="AA64" s="71"/>
      <c r="AB64" s="598"/>
      <c r="AC64" s="598"/>
      <c r="AD64" s="598"/>
      <c r="AE64" s="598"/>
      <c r="AF64" s="598"/>
      <c r="AG64" s="127" t="s">
        <v>132</v>
      </c>
    </row>
    <row r="65" spans="1:35" ht="16.149999999999999" hidden="1" customHeight="1" outlineLevel="1">
      <c r="A65" s="1" t="s">
        <v>174</v>
      </c>
      <c r="B65" s="3"/>
      <c r="C65" s="3"/>
      <c r="D65" s="3"/>
      <c r="E65" s="3"/>
      <c r="F65" s="3"/>
      <c r="G65" s="3"/>
      <c r="H65" s="3"/>
      <c r="I65" s="3"/>
      <c r="J65" s="3"/>
      <c r="K65" s="3"/>
      <c r="L65" s="3"/>
      <c r="M65" s="3"/>
      <c r="N65" s="3"/>
      <c r="O65" s="3"/>
      <c r="P65" s="3"/>
      <c r="Q65" s="3"/>
      <c r="R65" s="3"/>
      <c r="S65" s="3"/>
      <c r="T65" s="3"/>
      <c r="U65" s="3"/>
      <c r="V65" s="3"/>
      <c r="W65" s="3"/>
      <c r="X65" s="3"/>
      <c r="Y65" s="3"/>
      <c r="Z65" s="3"/>
      <c r="AA65" s="3"/>
      <c r="AB65" s="605"/>
      <c r="AC65" s="605"/>
      <c r="AD65" s="605"/>
      <c r="AE65" s="605"/>
      <c r="AF65" s="605"/>
      <c r="AG65" s="176" t="s">
        <v>132</v>
      </c>
    </row>
    <row r="66" spans="1:35" ht="16.149999999999999" hidden="1" customHeight="1" outlineLevel="1">
      <c r="A66" s="23" t="s">
        <v>175</v>
      </c>
      <c r="B66" s="6"/>
      <c r="C66" s="6"/>
      <c r="D66" s="6"/>
      <c r="E66" s="6"/>
      <c r="F66" s="6"/>
      <c r="G66" s="6"/>
      <c r="H66" s="6"/>
      <c r="I66" s="6"/>
      <c r="J66" s="6"/>
      <c r="K66" s="6"/>
      <c r="L66" s="6"/>
      <c r="M66" s="6"/>
      <c r="N66" s="6"/>
      <c r="O66" s="6"/>
      <c r="P66" s="6"/>
      <c r="Q66" s="6"/>
      <c r="R66" s="6"/>
      <c r="S66" s="6"/>
      <c r="T66" s="6"/>
      <c r="U66" s="6"/>
      <c r="V66" s="6"/>
      <c r="W66" s="6"/>
      <c r="X66" s="6"/>
      <c r="Y66" s="6"/>
      <c r="Z66" s="6"/>
      <c r="AA66" s="6"/>
      <c r="AB66" s="608">
        <f>AB65-AB64</f>
        <v>0</v>
      </c>
      <c r="AC66" s="608"/>
      <c r="AD66" s="608"/>
      <c r="AE66" s="608"/>
      <c r="AF66" s="608"/>
      <c r="AG66" s="176" t="s">
        <v>132</v>
      </c>
    </row>
    <row r="67" spans="1:35" ht="16.149999999999999" hidden="1" customHeight="1" outlineLevel="1">
      <c r="A67" s="17"/>
      <c r="B67" s="40" t="s">
        <v>176</v>
      </c>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598"/>
      <c r="AC67" s="598"/>
      <c r="AD67" s="598"/>
      <c r="AE67" s="598"/>
      <c r="AF67" s="598"/>
      <c r="AG67" s="130" t="s">
        <v>132</v>
      </c>
    </row>
    <row r="68" spans="1:35" ht="16.149999999999999" hidden="1" customHeight="1" outlineLevel="1" thickBot="1">
      <c r="A68" s="41"/>
      <c r="B68" s="105" t="s">
        <v>177</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603"/>
      <c r="AC68" s="603"/>
      <c r="AD68" s="603"/>
      <c r="AE68" s="603"/>
      <c r="AF68" s="603"/>
      <c r="AG68" s="130" t="s">
        <v>160</v>
      </c>
    </row>
    <row r="69" spans="1:35" ht="16.350000000000001" hidden="1" customHeight="1" outlineLevel="1" thickTop="1" thickBot="1">
      <c r="A69" s="85"/>
      <c r="B69" s="106" t="s">
        <v>178</v>
      </c>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607">
        <f>IFERROR(AB68/AB64*100,0)</f>
        <v>0</v>
      </c>
      <c r="AC69" s="607"/>
      <c r="AD69" s="607"/>
      <c r="AE69" s="607"/>
      <c r="AF69" s="607"/>
      <c r="AG69" s="164" t="s">
        <v>162</v>
      </c>
    </row>
    <row r="70" spans="1:35" ht="16.350000000000001" hidden="1" customHeight="1" outlineLevel="1"/>
    <row r="71" spans="1:35" ht="16.149999999999999" hidden="1" customHeight="1" outlineLevel="1" thickBot="1">
      <c r="A71" s="2" t="s">
        <v>244</v>
      </c>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609"/>
      <c r="AB71" s="609"/>
      <c r="AC71" s="609"/>
      <c r="AD71" s="609"/>
      <c r="AE71" s="609"/>
      <c r="AF71" s="609"/>
      <c r="AG71" s="609"/>
      <c r="AH71" s="191"/>
      <c r="AI71" s="191"/>
    </row>
    <row r="72" spans="1:35" ht="16.149999999999999" hidden="1" customHeight="1" outlineLevel="1">
      <c r="A72" s="116" t="s">
        <v>180</v>
      </c>
      <c r="B72" s="55"/>
      <c r="C72" s="35"/>
      <c r="D72" s="35"/>
      <c r="E72" s="35"/>
      <c r="F72" s="35"/>
      <c r="G72" s="35"/>
      <c r="H72" s="35"/>
      <c r="I72" s="35"/>
      <c r="J72" s="35"/>
      <c r="K72" s="35"/>
      <c r="L72" s="35"/>
      <c r="M72" s="35"/>
      <c r="N72" s="35"/>
      <c r="O72" s="35"/>
      <c r="P72" s="35"/>
      <c r="Q72" s="35"/>
      <c r="R72" s="35"/>
      <c r="S72" s="35"/>
      <c r="T72" s="35"/>
      <c r="U72" s="35"/>
      <c r="V72" s="35"/>
      <c r="W72" s="35"/>
      <c r="X72" s="35"/>
      <c r="Y72" s="35"/>
      <c r="Z72" s="35"/>
      <c r="AA72" s="72"/>
      <c r="AB72" s="604"/>
      <c r="AC72" s="604"/>
      <c r="AD72" s="604"/>
      <c r="AE72" s="604"/>
      <c r="AF72" s="604"/>
      <c r="AG72" s="74" t="s">
        <v>154</v>
      </c>
      <c r="AH72" s="181"/>
      <c r="AI72" s="181"/>
    </row>
    <row r="73" spans="1:35" ht="16.149999999999999" hidden="1" customHeight="1" outlineLevel="1">
      <c r="A73" s="1" t="s">
        <v>181</v>
      </c>
      <c r="B73" s="70"/>
      <c r="C73" s="15"/>
      <c r="D73" s="15"/>
      <c r="E73" s="15"/>
      <c r="F73" s="15"/>
      <c r="G73" s="15"/>
      <c r="H73" s="15"/>
      <c r="I73" s="15"/>
      <c r="J73" s="15"/>
      <c r="K73" s="15"/>
      <c r="L73" s="15"/>
      <c r="M73" s="15"/>
      <c r="N73" s="15"/>
      <c r="O73" s="15"/>
      <c r="P73" s="15"/>
      <c r="Q73" s="15"/>
      <c r="R73" s="15"/>
      <c r="S73" s="15"/>
      <c r="T73" s="15"/>
      <c r="U73" s="15"/>
      <c r="V73" s="15"/>
      <c r="W73" s="15"/>
      <c r="X73" s="15"/>
      <c r="Y73" s="15"/>
      <c r="Z73" s="15"/>
      <c r="AA73" s="71"/>
      <c r="AB73" s="598"/>
      <c r="AC73" s="598"/>
      <c r="AD73" s="598"/>
      <c r="AE73" s="598"/>
      <c r="AF73" s="598"/>
      <c r="AG73" s="127" t="s">
        <v>132</v>
      </c>
    </row>
    <row r="74" spans="1:35" ht="16.149999999999999" hidden="1" customHeight="1" outlineLevel="1">
      <c r="A74" s="1" t="s">
        <v>182</v>
      </c>
      <c r="B74" s="3"/>
      <c r="C74" s="3"/>
      <c r="D74" s="3"/>
      <c r="E74" s="3"/>
      <c r="F74" s="3"/>
      <c r="G74" s="3"/>
      <c r="H74" s="3"/>
      <c r="I74" s="3"/>
      <c r="J74" s="3"/>
      <c r="K74" s="3"/>
      <c r="L74" s="3"/>
      <c r="M74" s="3"/>
      <c r="N74" s="3"/>
      <c r="O74" s="3"/>
      <c r="P74" s="3"/>
      <c r="Q74" s="3"/>
      <c r="R74" s="3"/>
      <c r="S74" s="3"/>
      <c r="T74" s="3"/>
      <c r="U74" s="3"/>
      <c r="V74" s="3"/>
      <c r="W74" s="3"/>
      <c r="X74" s="3"/>
      <c r="Y74" s="3"/>
      <c r="Z74" s="3"/>
      <c r="AA74" s="3"/>
      <c r="AB74" s="605"/>
      <c r="AC74" s="605"/>
      <c r="AD74" s="605"/>
      <c r="AE74" s="605"/>
      <c r="AF74" s="605"/>
      <c r="AG74" s="176" t="s">
        <v>132</v>
      </c>
    </row>
    <row r="75" spans="1:35" ht="16.149999999999999" hidden="1" customHeight="1" outlineLevel="1">
      <c r="A75" s="23" t="s">
        <v>183</v>
      </c>
      <c r="B75" s="6"/>
      <c r="C75" s="6"/>
      <c r="D75" s="6"/>
      <c r="E75" s="6"/>
      <c r="F75" s="6"/>
      <c r="G75" s="6"/>
      <c r="H75" s="6"/>
      <c r="I75" s="6"/>
      <c r="J75" s="6"/>
      <c r="K75" s="6"/>
      <c r="L75" s="6"/>
      <c r="M75" s="6"/>
      <c r="N75" s="6"/>
      <c r="O75" s="6"/>
      <c r="P75" s="6"/>
      <c r="Q75" s="6"/>
      <c r="R75" s="6"/>
      <c r="S75" s="6"/>
      <c r="T75" s="6"/>
      <c r="U75" s="6"/>
      <c r="V75" s="6"/>
      <c r="W75" s="6"/>
      <c r="X75" s="6"/>
      <c r="Y75" s="6"/>
      <c r="Z75" s="6"/>
      <c r="AA75" s="6"/>
      <c r="AB75" s="608">
        <f>AB74-AB73</f>
        <v>0</v>
      </c>
      <c r="AC75" s="608"/>
      <c r="AD75" s="608"/>
      <c r="AE75" s="608"/>
      <c r="AF75" s="608"/>
      <c r="AG75" s="176" t="s">
        <v>132</v>
      </c>
    </row>
    <row r="76" spans="1:35" ht="16.149999999999999" hidden="1" customHeight="1" outlineLevel="1">
      <c r="A76" s="17"/>
      <c r="B76" s="40" t="s">
        <v>184</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598"/>
      <c r="AC76" s="598"/>
      <c r="AD76" s="598"/>
      <c r="AE76" s="598"/>
      <c r="AF76" s="598"/>
      <c r="AG76" s="130" t="s">
        <v>132</v>
      </c>
    </row>
    <row r="77" spans="1:35" ht="16.350000000000001" hidden="1" customHeight="1" outlineLevel="1" thickBot="1">
      <c r="A77" s="41"/>
      <c r="B77" s="105" t="s">
        <v>185</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603"/>
      <c r="AC77" s="603"/>
      <c r="AD77" s="603"/>
      <c r="AE77" s="603"/>
      <c r="AF77" s="603"/>
      <c r="AG77" s="130" t="s">
        <v>160</v>
      </c>
    </row>
    <row r="78" spans="1:35" ht="16.350000000000001" hidden="1" customHeight="1" outlineLevel="1" thickTop="1" thickBot="1">
      <c r="A78" s="85"/>
      <c r="B78" s="106" t="s">
        <v>186</v>
      </c>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607">
        <f>IFERROR(AB77/AB73*100,0)</f>
        <v>0</v>
      </c>
      <c r="AC78" s="607"/>
      <c r="AD78" s="607"/>
      <c r="AE78" s="607"/>
      <c r="AF78" s="607"/>
      <c r="AG78" s="164" t="s">
        <v>162</v>
      </c>
    </row>
    <row r="79" spans="1:35" ht="16.350000000000001" hidden="1" customHeight="1" outlineLevel="1"/>
    <row r="80" spans="1:35" ht="16.149999999999999" hidden="1" customHeight="1" outlineLevel="1" thickBot="1">
      <c r="A80" s="2" t="s">
        <v>195</v>
      </c>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609"/>
      <c r="AB80" s="609"/>
      <c r="AC80" s="609"/>
      <c r="AD80" s="609"/>
      <c r="AE80" s="609"/>
      <c r="AF80" s="609"/>
      <c r="AG80" s="609"/>
      <c r="AH80" s="191"/>
      <c r="AI80" s="191"/>
    </row>
    <row r="81" spans="1:35" ht="16.149999999999999" hidden="1" customHeight="1" outlineLevel="1">
      <c r="A81" s="116" t="s">
        <v>245</v>
      </c>
      <c r="B81" s="55"/>
      <c r="C81" s="35"/>
      <c r="D81" s="35"/>
      <c r="E81" s="35"/>
      <c r="F81" s="35"/>
      <c r="G81" s="35"/>
      <c r="H81" s="35"/>
      <c r="I81" s="35"/>
      <c r="J81" s="35"/>
      <c r="K81" s="35"/>
      <c r="L81" s="35"/>
      <c r="M81" s="35"/>
      <c r="N81" s="35"/>
      <c r="O81" s="35"/>
      <c r="P81" s="35"/>
      <c r="Q81" s="35"/>
      <c r="R81" s="35"/>
      <c r="S81" s="35"/>
      <c r="T81" s="35"/>
      <c r="U81" s="35"/>
      <c r="V81" s="35"/>
      <c r="W81" s="35"/>
      <c r="X81" s="35"/>
      <c r="Y81" s="35"/>
      <c r="Z81" s="35"/>
      <c r="AA81" s="72"/>
      <c r="AB81" s="604"/>
      <c r="AC81" s="604"/>
      <c r="AD81" s="604"/>
      <c r="AE81" s="604"/>
      <c r="AF81" s="604"/>
      <c r="AG81" s="74" t="s">
        <v>154</v>
      </c>
      <c r="AH81" s="181"/>
      <c r="AI81" s="181"/>
    </row>
    <row r="82" spans="1:35" ht="16.149999999999999" hidden="1" customHeight="1" outlineLevel="1">
      <c r="A82" s="1" t="s">
        <v>246</v>
      </c>
      <c r="B82" s="70"/>
      <c r="C82" s="15"/>
      <c r="D82" s="15"/>
      <c r="E82" s="15"/>
      <c r="F82" s="15"/>
      <c r="G82" s="15"/>
      <c r="H82" s="15"/>
      <c r="I82" s="15"/>
      <c r="J82" s="15"/>
      <c r="K82" s="15"/>
      <c r="L82" s="15"/>
      <c r="M82" s="15"/>
      <c r="N82" s="15"/>
      <c r="O82" s="15"/>
      <c r="P82" s="15"/>
      <c r="Q82" s="15"/>
      <c r="R82" s="15"/>
      <c r="S82" s="15"/>
      <c r="T82" s="15"/>
      <c r="U82" s="15"/>
      <c r="V82" s="15"/>
      <c r="W82" s="15"/>
      <c r="X82" s="15"/>
      <c r="Y82" s="15"/>
      <c r="Z82" s="15"/>
      <c r="AA82" s="71"/>
      <c r="AB82" s="598"/>
      <c r="AC82" s="598"/>
      <c r="AD82" s="598"/>
      <c r="AE82" s="598"/>
      <c r="AF82" s="598"/>
      <c r="AG82" s="127" t="s">
        <v>132</v>
      </c>
    </row>
    <row r="83" spans="1:35" ht="16.149999999999999" hidden="1" customHeight="1" outlineLevel="1">
      <c r="A83" s="1" t="s">
        <v>247</v>
      </c>
      <c r="B83" s="3"/>
      <c r="C83" s="3"/>
      <c r="D83" s="3"/>
      <c r="E83" s="3"/>
      <c r="F83" s="3"/>
      <c r="G83" s="3"/>
      <c r="H83" s="3"/>
      <c r="I83" s="3"/>
      <c r="J83" s="3"/>
      <c r="K83" s="3"/>
      <c r="L83" s="3"/>
      <c r="M83" s="3"/>
      <c r="N83" s="3"/>
      <c r="O83" s="3"/>
      <c r="P83" s="3"/>
      <c r="Q83" s="3"/>
      <c r="R83" s="3"/>
      <c r="S83" s="3"/>
      <c r="T83" s="3"/>
      <c r="U83" s="3"/>
      <c r="V83" s="3"/>
      <c r="W83" s="3"/>
      <c r="X83" s="3"/>
      <c r="Y83" s="3"/>
      <c r="Z83" s="3"/>
      <c r="AA83" s="3"/>
      <c r="AB83" s="605"/>
      <c r="AC83" s="605"/>
      <c r="AD83" s="605"/>
      <c r="AE83" s="605"/>
      <c r="AF83" s="605"/>
      <c r="AG83" s="176" t="s">
        <v>132</v>
      </c>
    </row>
    <row r="84" spans="1:35" ht="16.149999999999999" hidden="1" customHeight="1" outlineLevel="1">
      <c r="A84" s="23" t="s">
        <v>191</v>
      </c>
      <c r="B84" s="6"/>
      <c r="C84" s="6"/>
      <c r="D84" s="6"/>
      <c r="E84" s="6"/>
      <c r="F84" s="6"/>
      <c r="G84" s="6"/>
      <c r="H84" s="6"/>
      <c r="I84" s="6"/>
      <c r="J84" s="6"/>
      <c r="K84" s="6"/>
      <c r="L84" s="6"/>
      <c r="M84" s="6"/>
      <c r="N84" s="6"/>
      <c r="O84" s="6"/>
      <c r="P84" s="6"/>
      <c r="Q84" s="6"/>
      <c r="R84" s="6"/>
      <c r="S84" s="6"/>
      <c r="T84" s="6"/>
      <c r="U84" s="6"/>
      <c r="V84" s="6"/>
      <c r="W84" s="6"/>
      <c r="X84" s="6"/>
      <c r="Y84" s="6"/>
      <c r="Z84" s="6"/>
      <c r="AA84" s="6"/>
      <c r="AB84" s="608">
        <f>AB83-AB82</f>
        <v>0</v>
      </c>
      <c r="AC84" s="608"/>
      <c r="AD84" s="608"/>
      <c r="AE84" s="608"/>
      <c r="AF84" s="608"/>
      <c r="AG84" s="176" t="s">
        <v>132</v>
      </c>
    </row>
    <row r="85" spans="1:35" ht="16.149999999999999" hidden="1" customHeight="1" outlineLevel="1">
      <c r="A85" s="17"/>
      <c r="B85" s="40" t="s">
        <v>192</v>
      </c>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598"/>
      <c r="AC85" s="598"/>
      <c r="AD85" s="598"/>
      <c r="AE85" s="598"/>
      <c r="AF85" s="598"/>
      <c r="AG85" s="130" t="s">
        <v>132</v>
      </c>
    </row>
    <row r="86" spans="1:35" ht="16.149999999999999" hidden="1" customHeight="1" outlineLevel="1" thickBot="1">
      <c r="A86" s="41"/>
      <c r="B86" s="105" t="s">
        <v>193</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603"/>
      <c r="AC86" s="603"/>
      <c r="AD86" s="603"/>
      <c r="AE86" s="603"/>
      <c r="AF86" s="603"/>
      <c r="AG86" s="130" t="s">
        <v>160</v>
      </c>
    </row>
    <row r="87" spans="1:35" ht="16.350000000000001" hidden="1" customHeight="1" outlineLevel="1" thickTop="1" thickBot="1">
      <c r="A87" s="85"/>
      <c r="B87" s="106" t="s">
        <v>194</v>
      </c>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607">
        <f>IFERROR(AB86/AB82*100,0)</f>
        <v>0</v>
      </c>
      <c r="AC87" s="607"/>
      <c r="AD87" s="607"/>
      <c r="AE87" s="607"/>
      <c r="AF87" s="607"/>
      <c r="AG87" s="164" t="s">
        <v>162</v>
      </c>
    </row>
    <row r="88" spans="1:35" ht="16.350000000000001" hidden="1" customHeight="1" outlineLevel="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167"/>
      <c r="AC88" s="167"/>
      <c r="AD88" s="167"/>
      <c r="AE88" s="167"/>
      <c r="AF88" s="167"/>
      <c r="AG88" s="3"/>
    </row>
    <row r="89" spans="1:35" ht="16.350000000000001" customHeight="1" collapsed="1">
      <c r="A89" s="64" t="s">
        <v>203</v>
      </c>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row>
    <row r="90" spans="1:35" ht="16.149999999999999" customHeight="1" thickBot="1">
      <c r="A90" s="62" t="s">
        <v>248</v>
      </c>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11"/>
      <c r="AB90" s="611"/>
      <c r="AC90" s="611"/>
      <c r="AD90" s="611"/>
      <c r="AE90" s="611"/>
      <c r="AF90" s="611"/>
      <c r="AG90" s="611"/>
      <c r="AH90" s="191"/>
      <c r="AI90" s="191"/>
    </row>
    <row r="91" spans="1:35" ht="16.149999999999999" customHeight="1">
      <c r="A91" s="115" t="s">
        <v>1538</v>
      </c>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75"/>
      <c r="AB91" s="612"/>
      <c r="AC91" s="612"/>
      <c r="AD91" s="612"/>
      <c r="AE91" s="612"/>
      <c r="AF91" s="612"/>
      <c r="AG91" s="77" t="s">
        <v>154</v>
      </c>
      <c r="AH91" s="181"/>
      <c r="AI91" s="181"/>
    </row>
    <row r="92" spans="1:35" ht="16.149999999999999" hidden="1" customHeight="1" outlineLevel="1">
      <c r="A92" s="104" t="s">
        <v>250</v>
      </c>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76"/>
      <c r="AB92" s="610"/>
      <c r="AC92" s="610"/>
      <c r="AD92" s="610"/>
      <c r="AE92" s="610"/>
      <c r="AF92" s="610"/>
      <c r="AG92" s="121" t="s">
        <v>132</v>
      </c>
      <c r="AH92" s="181"/>
      <c r="AI92" s="181"/>
    </row>
    <row r="93" spans="1:35" ht="16.149999999999999" customHeight="1" collapsed="1">
      <c r="A93" s="104" t="s">
        <v>1539</v>
      </c>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76"/>
      <c r="AB93" s="610"/>
      <c r="AC93" s="610"/>
      <c r="AD93" s="610"/>
      <c r="AE93" s="610"/>
      <c r="AF93" s="610"/>
      <c r="AG93" s="121" t="s">
        <v>132</v>
      </c>
    </row>
    <row r="94" spans="1:35" ht="16.149999999999999" hidden="1" customHeight="1" outlineLevel="1">
      <c r="A94" s="104" t="s">
        <v>252</v>
      </c>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13"/>
      <c r="AC94" s="613"/>
      <c r="AD94" s="613"/>
      <c r="AE94" s="613"/>
      <c r="AF94" s="613"/>
      <c r="AG94" s="134" t="s">
        <v>132</v>
      </c>
    </row>
    <row r="95" spans="1:35" ht="16.149999999999999" customHeight="1" collapsed="1">
      <c r="A95" s="104" t="s">
        <v>1540</v>
      </c>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10"/>
      <c r="AC95" s="610"/>
      <c r="AD95" s="610"/>
      <c r="AE95" s="610"/>
      <c r="AF95" s="610"/>
      <c r="AG95" s="134" t="s">
        <v>132</v>
      </c>
    </row>
    <row r="96" spans="1:35" ht="16.149999999999999" hidden="1" customHeight="1" outlineLevel="1">
      <c r="A96" s="108" t="s">
        <v>254</v>
      </c>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14">
        <f>AB94-AB92</f>
        <v>0</v>
      </c>
      <c r="AC96" s="614"/>
      <c r="AD96" s="614"/>
      <c r="AE96" s="614"/>
      <c r="AF96" s="614"/>
      <c r="AG96" s="134" t="s">
        <v>132</v>
      </c>
    </row>
    <row r="97" spans="1:35" ht="16.149999999999999" customHeight="1" collapsed="1">
      <c r="A97" s="108" t="s">
        <v>167</v>
      </c>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14">
        <f>AB95-AB93</f>
        <v>0</v>
      </c>
      <c r="AC97" s="614"/>
      <c r="AD97" s="614"/>
      <c r="AE97" s="614"/>
      <c r="AF97" s="614"/>
      <c r="AG97" s="134" t="s">
        <v>132</v>
      </c>
    </row>
    <row r="98" spans="1:35" ht="16.149999999999999" hidden="1" customHeight="1" outlineLevel="1">
      <c r="A98" s="90"/>
      <c r="B98" s="91" t="s">
        <v>168</v>
      </c>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610"/>
      <c r="AC98" s="610"/>
      <c r="AD98" s="610"/>
      <c r="AE98" s="610"/>
      <c r="AF98" s="610"/>
      <c r="AG98" s="137" t="s">
        <v>132</v>
      </c>
    </row>
    <row r="99" spans="1:35" ht="16.149999999999999" hidden="1" customHeight="1" outlineLevel="1" thickBot="1">
      <c r="A99" s="92"/>
      <c r="B99" s="110" t="s">
        <v>169</v>
      </c>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615"/>
      <c r="AC99" s="615"/>
      <c r="AD99" s="615"/>
      <c r="AE99" s="615"/>
      <c r="AF99" s="615"/>
      <c r="AG99" s="137" t="s">
        <v>160</v>
      </c>
    </row>
    <row r="100" spans="1:35" ht="16.350000000000001" hidden="1" customHeight="1" outlineLevel="1" thickTop="1" thickBot="1">
      <c r="A100" s="93"/>
      <c r="B100" s="111" t="s">
        <v>170</v>
      </c>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607">
        <f>IFERROR(AB99/AB93*100,0)</f>
        <v>0</v>
      </c>
      <c r="AC100" s="607"/>
      <c r="AD100" s="607"/>
      <c r="AE100" s="607"/>
      <c r="AF100" s="607"/>
      <c r="AG100" s="138" t="s">
        <v>162</v>
      </c>
    </row>
    <row r="101" spans="1:35" ht="16.350000000000001" customHeight="1" collapsed="1">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row>
    <row r="102" spans="1:35" ht="16.149999999999999" customHeight="1" thickBot="1">
      <c r="A102" s="64" t="s">
        <v>255</v>
      </c>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11"/>
      <c r="AB102" s="611"/>
      <c r="AC102" s="611"/>
      <c r="AD102" s="611"/>
      <c r="AE102" s="611"/>
      <c r="AF102" s="611"/>
      <c r="AG102" s="611"/>
      <c r="AH102" s="191"/>
      <c r="AI102" s="191"/>
    </row>
    <row r="103" spans="1:35" ht="16.149999999999999" customHeight="1">
      <c r="A103" s="115" t="s">
        <v>1541</v>
      </c>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75"/>
      <c r="AB103" s="612"/>
      <c r="AC103" s="612"/>
      <c r="AD103" s="612"/>
      <c r="AE103" s="612"/>
      <c r="AF103" s="612"/>
      <c r="AG103" s="77" t="s">
        <v>154</v>
      </c>
      <c r="AH103" s="181"/>
      <c r="AI103" s="181"/>
    </row>
    <row r="104" spans="1:35" ht="16.149999999999999" hidden="1" customHeight="1" outlineLevel="1">
      <c r="A104" s="104" t="s">
        <v>257</v>
      </c>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76"/>
      <c r="AB104" s="610"/>
      <c r="AC104" s="610"/>
      <c r="AD104" s="610"/>
      <c r="AE104" s="610"/>
      <c r="AF104" s="610"/>
      <c r="AG104" s="121" t="s">
        <v>132</v>
      </c>
      <c r="AH104" s="181"/>
      <c r="AI104" s="181"/>
    </row>
    <row r="105" spans="1:35" ht="16.149999999999999" customHeight="1" collapsed="1">
      <c r="A105" s="104" t="s">
        <v>1542</v>
      </c>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76"/>
      <c r="AB105" s="610"/>
      <c r="AC105" s="610"/>
      <c r="AD105" s="610"/>
      <c r="AE105" s="610"/>
      <c r="AF105" s="610"/>
      <c r="AG105" s="121" t="s">
        <v>132</v>
      </c>
    </row>
    <row r="106" spans="1:35" ht="16.149999999999999" hidden="1" customHeight="1" outlineLevel="1">
      <c r="A106" s="104" t="s">
        <v>259</v>
      </c>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13"/>
      <c r="AC106" s="613"/>
      <c r="AD106" s="613"/>
      <c r="AE106" s="613"/>
      <c r="AF106" s="613"/>
      <c r="AG106" s="134" t="s">
        <v>132</v>
      </c>
    </row>
    <row r="107" spans="1:35" ht="16.149999999999999" customHeight="1" collapsed="1">
      <c r="A107" s="104" t="s">
        <v>1543</v>
      </c>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10"/>
      <c r="AC107" s="610"/>
      <c r="AD107" s="610"/>
      <c r="AE107" s="610"/>
      <c r="AF107" s="610"/>
      <c r="AG107" s="134" t="s">
        <v>132</v>
      </c>
    </row>
    <row r="108" spans="1:35" ht="16.149999999999999" hidden="1" customHeight="1" outlineLevel="1">
      <c r="A108" s="108" t="s">
        <v>261</v>
      </c>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14">
        <f>AB106-AB104</f>
        <v>0</v>
      </c>
      <c r="AC108" s="614"/>
      <c r="AD108" s="614"/>
      <c r="AE108" s="614"/>
      <c r="AF108" s="614"/>
      <c r="AG108" s="134" t="s">
        <v>132</v>
      </c>
    </row>
    <row r="109" spans="1:35" ht="16.149999999999999" customHeight="1" collapsed="1">
      <c r="A109" s="108" t="s">
        <v>175</v>
      </c>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14">
        <f>AB107-AB105</f>
        <v>0</v>
      </c>
      <c r="AC109" s="614"/>
      <c r="AD109" s="614"/>
      <c r="AE109" s="614"/>
      <c r="AF109" s="614"/>
      <c r="AG109" s="134" t="s">
        <v>132</v>
      </c>
    </row>
    <row r="110" spans="1:35" ht="16.149999999999999" hidden="1" customHeight="1" outlineLevel="1">
      <c r="A110" s="90"/>
      <c r="B110" s="91" t="s">
        <v>176</v>
      </c>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610"/>
      <c r="AC110" s="610"/>
      <c r="AD110" s="610"/>
      <c r="AE110" s="610"/>
      <c r="AF110" s="610"/>
      <c r="AG110" s="137" t="s">
        <v>132</v>
      </c>
    </row>
    <row r="111" spans="1:35" ht="16.149999999999999" hidden="1" customHeight="1" outlineLevel="1" thickBot="1">
      <c r="A111" s="92"/>
      <c r="B111" s="110" t="s">
        <v>177</v>
      </c>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615"/>
      <c r="AC111" s="615"/>
      <c r="AD111" s="615"/>
      <c r="AE111" s="615"/>
      <c r="AF111" s="615"/>
      <c r="AG111" s="137" t="s">
        <v>160</v>
      </c>
    </row>
    <row r="112" spans="1:35" ht="16.350000000000001" hidden="1" customHeight="1" outlineLevel="1" thickTop="1" thickBot="1">
      <c r="A112" s="93"/>
      <c r="B112" s="111" t="s">
        <v>178</v>
      </c>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607">
        <f>IFERROR(AB111/AB105*100,0)</f>
        <v>0</v>
      </c>
      <c r="AC112" s="607"/>
      <c r="AD112" s="607"/>
      <c r="AE112" s="607"/>
      <c r="AF112" s="607"/>
      <c r="AG112" s="138" t="s">
        <v>162</v>
      </c>
    </row>
    <row r="113" spans="1:36" ht="13.5" customHeight="1" collapsed="1">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row>
    <row r="114" spans="1:36" ht="16.149999999999999" customHeight="1" thickBot="1">
      <c r="A114" s="2" t="s">
        <v>262</v>
      </c>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row>
    <row r="115" spans="1:36" ht="16.149999999999999" customHeight="1">
      <c r="A115" s="11" t="s">
        <v>263</v>
      </c>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3"/>
      <c r="AJ115" s="177" t="b">
        <v>0</v>
      </c>
    </row>
    <row r="116" spans="1:36" ht="16.149999999999999" customHeight="1">
      <c r="A116" s="17"/>
      <c r="B116" s="3"/>
      <c r="C116" s="3" t="s">
        <v>227</v>
      </c>
      <c r="D116" s="3"/>
      <c r="E116" s="3"/>
      <c r="F116" s="3"/>
      <c r="G116" s="3"/>
      <c r="H116" s="3"/>
      <c r="I116" s="3"/>
      <c r="J116" s="3"/>
      <c r="K116" s="3"/>
      <c r="L116" s="3"/>
      <c r="M116" s="3" t="s">
        <v>228</v>
      </c>
      <c r="N116" s="3"/>
      <c r="O116" s="3"/>
      <c r="P116" s="3"/>
      <c r="Q116" s="3"/>
      <c r="R116" s="3"/>
      <c r="S116" s="3"/>
      <c r="T116" s="3"/>
      <c r="U116" s="3"/>
      <c r="V116" s="3"/>
      <c r="W116" s="3"/>
      <c r="X116" s="3"/>
      <c r="Y116" s="3"/>
      <c r="Z116" s="3"/>
      <c r="AA116" s="3"/>
      <c r="AB116" s="3"/>
      <c r="AC116" s="3"/>
      <c r="AD116" s="3"/>
      <c r="AE116" s="3"/>
      <c r="AF116" s="3"/>
      <c r="AG116" s="18"/>
      <c r="AJ116" s="177" t="b">
        <v>0</v>
      </c>
    </row>
    <row r="117" spans="1:36" ht="15.6" customHeight="1">
      <c r="A117" s="17"/>
      <c r="B117" s="3"/>
      <c r="C117" s="3" t="s">
        <v>229</v>
      </c>
      <c r="D117" s="3"/>
      <c r="E117" s="3"/>
      <c r="F117" s="3"/>
      <c r="G117" s="3"/>
      <c r="H117" s="3"/>
      <c r="I117" s="3"/>
      <c r="J117" s="617"/>
      <c r="K117" s="617"/>
      <c r="L117" s="617"/>
      <c r="M117" s="617"/>
      <c r="N117" s="617"/>
      <c r="O117" s="617"/>
      <c r="P117" s="617"/>
      <c r="Q117" s="617"/>
      <c r="R117" s="617"/>
      <c r="S117" s="617"/>
      <c r="T117" s="617"/>
      <c r="U117" s="617"/>
      <c r="V117" s="617"/>
      <c r="W117" s="617"/>
      <c r="X117" s="617"/>
      <c r="Y117" s="617"/>
      <c r="Z117" s="617"/>
      <c r="AA117" s="617"/>
      <c r="AB117" s="617"/>
      <c r="AC117" s="617"/>
      <c r="AD117" s="617"/>
      <c r="AE117" s="617"/>
      <c r="AF117" s="617"/>
      <c r="AG117" s="18" t="s">
        <v>63</v>
      </c>
      <c r="AJ117" s="177" t="b">
        <v>0</v>
      </c>
    </row>
    <row r="118" spans="1:36" ht="5.45" customHeight="1">
      <c r="A118" s="14"/>
      <c r="B118" s="15"/>
      <c r="C118" s="15"/>
      <c r="D118" s="15"/>
      <c r="E118" s="15"/>
      <c r="F118" s="15"/>
      <c r="G118" s="15"/>
      <c r="H118" s="15"/>
      <c r="I118" s="15"/>
      <c r="J118" s="15"/>
      <c r="K118" s="15"/>
      <c r="L118" s="26"/>
      <c r="M118" s="26"/>
      <c r="N118" s="26"/>
      <c r="O118" s="26"/>
      <c r="P118" s="26"/>
      <c r="Q118" s="26"/>
      <c r="R118" s="26"/>
      <c r="S118" s="26"/>
      <c r="T118" s="26"/>
      <c r="U118" s="26"/>
      <c r="V118" s="26"/>
      <c r="W118" s="26"/>
      <c r="X118" s="26"/>
      <c r="Y118" s="26"/>
      <c r="Z118" s="26"/>
      <c r="AA118" s="26"/>
      <c r="AB118" s="26"/>
      <c r="AC118" s="26"/>
      <c r="AD118" s="26"/>
      <c r="AE118" s="26"/>
      <c r="AF118" s="26"/>
      <c r="AG118" s="16"/>
    </row>
    <row r="119" spans="1:36">
      <c r="A119" s="23" t="s">
        <v>264</v>
      </c>
      <c r="B119" s="24"/>
      <c r="C119" s="24"/>
      <c r="D119" s="24"/>
      <c r="E119" s="24"/>
      <c r="F119" s="24"/>
      <c r="G119" s="24"/>
      <c r="H119" s="24"/>
      <c r="I119" s="24"/>
      <c r="J119" s="24"/>
      <c r="K119" s="24"/>
      <c r="L119" s="27"/>
      <c r="M119" s="27"/>
      <c r="N119" s="27"/>
      <c r="O119" s="27"/>
      <c r="P119" s="27"/>
      <c r="Q119" s="27"/>
      <c r="R119" s="27"/>
      <c r="S119" s="27"/>
      <c r="T119" s="27"/>
      <c r="U119" s="27"/>
      <c r="V119" s="27"/>
      <c r="W119" s="27"/>
      <c r="X119" s="27"/>
      <c r="Y119" s="27"/>
      <c r="Z119" s="27"/>
      <c r="AA119" s="27"/>
      <c r="AB119" s="27"/>
      <c r="AC119" s="27"/>
      <c r="AD119" s="27"/>
      <c r="AE119" s="27"/>
      <c r="AF119" s="27"/>
      <c r="AG119" s="25"/>
    </row>
    <row r="120" spans="1:36" ht="49.15" customHeight="1">
      <c r="A120" s="17"/>
      <c r="B120" s="3"/>
      <c r="C120" s="618"/>
      <c r="D120" s="618"/>
      <c r="E120" s="618"/>
      <c r="F120" s="618"/>
      <c r="G120" s="618"/>
      <c r="H120" s="618"/>
      <c r="I120" s="618"/>
      <c r="J120" s="618"/>
      <c r="K120" s="618"/>
      <c r="L120" s="618"/>
      <c r="M120" s="618"/>
      <c r="N120" s="618"/>
      <c r="O120" s="618"/>
      <c r="P120" s="618"/>
      <c r="Q120" s="618"/>
      <c r="R120" s="618"/>
      <c r="S120" s="618"/>
      <c r="T120" s="618"/>
      <c r="U120" s="618"/>
      <c r="V120" s="618"/>
      <c r="W120" s="618"/>
      <c r="X120" s="618"/>
      <c r="Y120" s="618"/>
      <c r="Z120" s="618"/>
      <c r="AA120" s="618"/>
      <c r="AB120" s="618"/>
      <c r="AC120" s="618"/>
      <c r="AD120" s="618"/>
      <c r="AE120" s="618"/>
      <c r="AF120" s="618"/>
      <c r="AG120" s="18"/>
    </row>
    <row r="121" spans="1:36" ht="9" customHeight="1" thickBot="1">
      <c r="A121" s="8"/>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10"/>
    </row>
    <row r="122" spans="1:36" ht="1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row>
    <row r="123" spans="1:36" ht="15" customHeight="1">
      <c r="A123" s="619" t="s">
        <v>231</v>
      </c>
      <c r="B123" s="619"/>
      <c r="C123" s="619"/>
      <c r="D123" s="619"/>
      <c r="E123" s="619"/>
      <c r="F123" s="619"/>
      <c r="G123" s="619"/>
      <c r="H123" s="619"/>
      <c r="I123" s="619"/>
      <c r="J123" s="619"/>
      <c r="K123" s="619"/>
      <c r="L123" s="619"/>
      <c r="M123" s="619"/>
      <c r="N123" s="619"/>
      <c r="O123" s="619"/>
      <c r="P123" s="619"/>
      <c r="Q123" s="619"/>
      <c r="R123" s="619"/>
      <c r="S123" s="619"/>
      <c r="T123" s="619"/>
      <c r="U123" s="619"/>
      <c r="V123" s="619"/>
      <c r="W123" s="619"/>
      <c r="X123" s="619"/>
      <c r="Y123" s="619"/>
      <c r="Z123" s="619"/>
      <c r="AA123" s="619"/>
      <c r="AB123" s="619"/>
      <c r="AC123" s="619"/>
      <c r="AD123" s="619"/>
      <c r="AE123" s="619"/>
      <c r="AF123" s="619"/>
      <c r="AG123" s="619"/>
      <c r="AH123" s="195"/>
      <c r="AI123" s="195"/>
    </row>
    <row r="124" spans="1:36" ht="15" customHeight="1">
      <c r="A124" s="619"/>
      <c r="B124" s="619"/>
      <c r="C124" s="619"/>
      <c r="D124" s="619"/>
      <c r="E124" s="619"/>
      <c r="F124" s="619"/>
      <c r="G124" s="619"/>
      <c r="H124" s="619"/>
      <c r="I124" s="619"/>
      <c r="J124" s="619"/>
      <c r="K124" s="619"/>
      <c r="L124" s="619"/>
      <c r="M124" s="619"/>
      <c r="N124" s="619"/>
      <c r="O124" s="619"/>
      <c r="P124" s="619"/>
      <c r="Q124" s="619"/>
      <c r="R124" s="619"/>
      <c r="S124" s="619"/>
      <c r="T124" s="619"/>
      <c r="U124" s="619"/>
      <c r="V124" s="619"/>
      <c r="W124" s="619"/>
      <c r="X124" s="619"/>
      <c r="Y124" s="619"/>
      <c r="Z124" s="619"/>
      <c r="AA124" s="619"/>
      <c r="AB124" s="619"/>
      <c r="AC124" s="619"/>
      <c r="AD124" s="619"/>
      <c r="AE124" s="619"/>
      <c r="AF124" s="619"/>
      <c r="AG124" s="619"/>
      <c r="AH124" s="195"/>
      <c r="AI124" s="195"/>
    </row>
    <row r="125" spans="1:36" ht="15" customHeight="1">
      <c r="A125" s="3"/>
      <c r="B125" s="3"/>
      <c r="C125" s="3" t="s">
        <v>15</v>
      </c>
      <c r="D125" s="3"/>
      <c r="E125" s="620"/>
      <c r="F125" s="620"/>
      <c r="G125" s="3" t="s">
        <v>16</v>
      </c>
      <c r="H125" s="620"/>
      <c r="I125" s="620"/>
      <c r="J125" s="3" t="s">
        <v>126</v>
      </c>
      <c r="K125" s="620"/>
      <c r="L125" s="620"/>
      <c r="M125" s="3" t="s">
        <v>18</v>
      </c>
      <c r="N125" s="3"/>
      <c r="O125" s="3"/>
      <c r="P125" s="3" t="s">
        <v>232</v>
      </c>
      <c r="Q125" s="3"/>
      <c r="R125" s="3"/>
      <c r="S125" s="3"/>
      <c r="T125" s="621"/>
      <c r="U125" s="621"/>
      <c r="V125" s="621"/>
      <c r="W125" s="621"/>
      <c r="X125" s="621"/>
      <c r="Y125" s="621"/>
      <c r="Z125" s="621"/>
      <c r="AA125" s="621"/>
      <c r="AB125" s="621"/>
      <c r="AC125" s="621"/>
      <c r="AD125" s="621"/>
      <c r="AE125" s="621"/>
      <c r="AF125" s="621"/>
      <c r="AG125" s="3"/>
    </row>
    <row r="126" spans="1:36" ht="15" customHeight="1">
      <c r="A126" s="3"/>
      <c r="B126" s="3"/>
      <c r="C126" s="3"/>
      <c r="D126" s="3"/>
      <c r="E126" s="20"/>
      <c r="F126" s="20"/>
      <c r="G126" s="3"/>
      <c r="H126" s="20"/>
      <c r="I126" s="20"/>
      <c r="J126" s="3"/>
      <c r="K126" s="20"/>
      <c r="L126" s="20"/>
      <c r="M126" s="3"/>
      <c r="N126" s="3"/>
      <c r="O126" s="3"/>
      <c r="P126" s="3"/>
      <c r="Q126" s="3"/>
      <c r="R126" s="3"/>
      <c r="S126" s="3"/>
      <c r="T126" s="20"/>
      <c r="U126" s="20"/>
      <c r="V126" s="20"/>
      <c r="W126" s="20"/>
      <c r="X126" s="20"/>
      <c r="Y126" s="20"/>
      <c r="Z126" s="20"/>
      <c r="AA126" s="20"/>
      <c r="AB126" s="20"/>
      <c r="AC126" s="20"/>
      <c r="AD126" s="20"/>
      <c r="AE126" s="20"/>
      <c r="AF126" s="20"/>
      <c r="AG126" s="3"/>
    </row>
    <row r="127" spans="1:36" ht="15" customHeight="1">
      <c r="A127" s="48" t="s">
        <v>233</v>
      </c>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row>
    <row r="128" spans="1:36" ht="15" customHeight="1">
      <c r="A128" s="257" t="s">
        <v>1450</v>
      </c>
      <c r="B128" s="250" t="s">
        <v>1528</v>
      </c>
      <c r="C128" s="255"/>
      <c r="D128" s="255"/>
      <c r="E128" s="255"/>
      <c r="F128" s="255"/>
      <c r="G128" s="255"/>
      <c r="H128" s="255"/>
      <c r="I128" s="255"/>
      <c r="J128" s="255"/>
      <c r="K128" s="255"/>
      <c r="L128" s="255"/>
      <c r="M128" s="255"/>
      <c r="N128" s="255"/>
      <c r="O128" s="255"/>
      <c r="P128" s="255"/>
      <c r="Q128" s="255"/>
      <c r="R128" s="255"/>
      <c r="S128" s="255"/>
      <c r="T128" s="255"/>
      <c r="U128" s="255"/>
      <c r="V128" s="255"/>
      <c r="W128" s="255"/>
      <c r="X128" s="255"/>
      <c r="Y128" s="255"/>
      <c r="Z128" s="255"/>
      <c r="AA128" s="255"/>
      <c r="AB128" s="255"/>
      <c r="AC128" s="255"/>
      <c r="AD128" s="255"/>
      <c r="AE128" s="255"/>
      <c r="AF128" s="255"/>
      <c r="AG128" s="255"/>
      <c r="AH128" s="200"/>
      <c r="AI128" s="195"/>
    </row>
    <row r="129" spans="1:35" ht="15" customHeight="1">
      <c r="A129" s="255"/>
      <c r="B129" s="256" t="s">
        <v>1529</v>
      </c>
      <c r="C129" s="255"/>
      <c r="D129" s="255"/>
      <c r="E129" s="255"/>
      <c r="F129" s="255"/>
      <c r="G129" s="255"/>
      <c r="H129" s="255"/>
      <c r="I129" s="255"/>
      <c r="J129" s="255"/>
      <c r="K129" s="255"/>
      <c r="L129" s="255"/>
      <c r="M129" s="255"/>
      <c r="N129" s="255"/>
      <c r="O129" s="255"/>
      <c r="P129" s="255"/>
      <c r="Q129" s="255"/>
      <c r="R129" s="255"/>
      <c r="S129" s="255"/>
      <c r="T129" s="255"/>
      <c r="U129" s="255"/>
      <c r="V129" s="255"/>
      <c r="W129" s="255"/>
      <c r="X129" s="255"/>
      <c r="Y129" s="255"/>
      <c r="Z129" s="255"/>
      <c r="AA129" s="255"/>
      <c r="AB129" s="255"/>
      <c r="AC129" s="255"/>
      <c r="AD129" s="255"/>
      <c r="AE129" s="255"/>
      <c r="AF129" s="255"/>
      <c r="AG129" s="255"/>
      <c r="AH129" s="200"/>
      <c r="AI129" s="195"/>
    </row>
    <row r="130" spans="1:35" ht="15" customHeight="1">
      <c r="A130" s="256"/>
      <c r="B130" s="256"/>
      <c r="C130" s="255"/>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00"/>
      <c r="AI130" s="195"/>
    </row>
    <row r="131" spans="1:35" ht="15" customHeight="1">
      <c r="A131" s="256"/>
      <c r="B131" s="256"/>
      <c r="C131" s="255"/>
      <c r="D131" s="255"/>
      <c r="E131" s="255"/>
      <c r="F131" s="255"/>
      <c r="G131" s="255"/>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00"/>
      <c r="AI131" s="195"/>
    </row>
    <row r="132" spans="1:35" ht="15" customHeight="1">
      <c r="A132" s="256"/>
      <c r="B132" s="256"/>
      <c r="C132" s="255"/>
      <c r="D132" s="255"/>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00"/>
      <c r="AI132" s="195"/>
    </row>
    <row r="133" spans="1:35" ht="15" customHeight="1">
      <c r="A133" s="256"/>
      <c r="B133" s="256"/>
      <c r="C133" s="255"/>
      <c r="D133" s="255"/>
      <c r="E133" s="255"/>
      <c r="F133" s="255"/>
      <c r="G133" s="255"/>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c r="AE133" s="255"/>
      <c r="AF133" s="255"/>
      <c r="AG133" s="255"/>
      <c r="AH133" s="200"/>
      <c r="AI133" s="195"/>
    </row>
    <row r="134" spans="1:35" ht="15" customHeight="1">
      <c r="A134" s="256"/>
      <c r="B134" s="256"/>
      <c r="C134" s="255"/>
      <c r="D134" s="255"/>
      <c r="E134" s="255"/>
      <c r="F134" s="255"/>
      <c r="G134" s="255"/>
      <c r="H134" s="255"/>
      <c r="I134" s="255"/>
      <c r="J134" s="255"/>
      <c r="K134" s="255"/>
      <c r="L134" s="255"/>
      <c r="M134" s="255"/>
      <c r="N134" s="255"/>
      <c r="O134" s="255"/>
      <c r="P134" s="255"/>
      <c r="Q134" s="255"/>
      <c r="R134" s="255"/>
      <c r="S134" s="255"/>
      <c r="T134" s="255"/>
      <c r="U134" s="255"/>
      <c r="V134" s="255"/>
      <c r="W134" s="255"/>
      <c r="X134" s="255"/>
      <c r="Y134" s="255"/>
      <c r="Z134" s="255"/>
      <c r="AA134" s="255"/>
      <c r="AB134" s="255"/>
      <c r="AC134" s="255"/>
      <c r="AD134" s="255"/>
      <c r="AE134" s="255"/>
      <c r="AF134" s="255"/>
      <c r="AG134" s="255"/>
      <c r="AH134" s="200"/>
      <c r="AI134" s="195"/>
    </row>
    <row r="135" spans="1:35" ht="15" customHeight="1">
      <c r="A135" s="256"/>
      <c r="B135" s="256"/>
      <c r="C135" s="255"/>
      <c r="D135" s="255"/>
      <c r="E135" s="255"/>
      <c r="F135" s="255"/>
      <c r="G135" s="255"/>
      <c r="H135" s="255"/>
      <c r="I135" s="255"/>
      <c r="J135" s="255"/>
      <c r="K135" s="255"/>
      <c r="L135" s="255"/>
      <c r="M135" s="255"/>
      <c r="N135" s="255"/>
      <c r="O135" s="255"/>
      <c r="P135" s="255"/>
      <c r="Q135" s="255"/>
      <c r="R135" s="255"/>
      <c r="S135" s="255"/>
      <c r="T135" s="255"/>
      <c r="U135" s="255"/>
      <c r="V135" s="255"/>
      <c r="W135" s="255"/>
      <c r="X135" s="255"/>
      <c r="Y135" s="255"/>
      <c r="Z135" s="255"/>
      <c r="AA135" s="255"/>
      <c r="AB135" s="255"/>
      <c r="AC135" s="255"/>
      <c r="AD135" s="255"/>
      <c r="AE135" s="255"/>
      <c r="AF135" s="255"/>
      <c r="AG135" s="255"/>
      <c r="AH135" s="200"/>
      <c r="AI135" s="195"/>
    </row>
    <row r="136" spans="1:35" ht="15" customHeight="1">
      <c r="A136" s="256"/>
      <c r="B136" s="256"/>
      <c r="C136" s="255"/>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00"/>
      <c r="AI136" s="195"/>
    </row>
    <row r="137" spans="1:35" ht="15" customHeight="1">
      <c r="A137" s="256"/>
      <c r="B137" s="256"/>
      <c r="C137" s="255"/>
      <c r="D137" s="255"/>
      <c r="E137" s="255"/>
      <c r="F137" s="255"/>
      <c r="G137" s="255"/>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5"/>
      <c r="AE137" s="255"/>
      <c r="AF137" s="255"/>
      <c r="AG137" s="255"/>
      <c r="AH137" s="200"/>
      <c r="AI137" s="195"/>
    </row>
    <row r="138" spans="1:35" ht="15" customHeight="1">
      <c r="A138" s="256"/>
      <c r="B138" s="256"/>
      <c r="C138" s="255"/>
      <c r="D138" s="255"/>
      <c r="E138" s="255"/>
      <c r="F138" s="255"/>
      <c r="G138" s="255"/>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5"/>
      <c r="AE138" s="255"/>
      <c r="AF138" s="255"/>
      <c r="AG138" s="255"/>
      <c r="AH138" s="200"/>
      <c r="AI138" s="195"/>
    </row>
    <row r="139" spans="1:35" ht="15" customHeight="1">
      <c r="A139" s="256"/>
      <c r="B139" s="256"/>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00"/>
      <c r="AI139" s="195"/>
    </row>
    <row r="140" spans="1:35" ht="15" customHeight="1">
      <c r="A140" s="256"/>
      <c r="B140" s="256"/>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00"/>
      <c r="AI140" s="195"/>
    </row>
    <row r="141" spans="1:35" ht="15" customHeight="1">
      <c r="A141" s="256"/>
      <c r="B141" s="256"/>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00"/>
      <c r="AI141" s="195"/>
    </row>
    <row r="142" spans="1:35" ht="15" customHeight="1">
      <c r="A142" s="256"/>
      <c r="B142" s="256"/>
      <c r="C142" s="255"/>
      <c r="D142" s="255"/>
      <c r="E142" s="255"/>
      <c r="F142" s="255"/>
      <c r="G142" s="255"/>
      <c r="H142" s="255"/>
      <c r="I142" s="255"/>
      <c r="J142" s="255"/>
      <c r="K142" s="255"/>
      <c r="L142" s="255"/>
      <c r="M142" s="255"/>
      <c r="N142" s="255"/>
      <c r="O142" s="255"/>
      <c r="P142" s="255"/>
      <c r="Q142" s="255"/>
      <c r="R142" s="255"/>
      <c r="S142" s="255"/>
      <c r="T142" s="255"/>
      <c r="U142" s="255"/>
      <c r="V142" s="255"/>
      <c r="W142" s="255"/>
      <c r="X142" s="255"/>
      <c r="Y142" s="255"/>
      <c r="Z142" s="255"/>
      <c r="AA142" s="255"/>
      <c r="AB142" s="255"/>
      <c r="AC142" s="255"/>
      <c r="AD142" s="255"/>
      <c r="AE142" s="255"/>
      <c r="AF142" s="255"/>
      <c r="AG142" s="255"/>
      <c r="AH142" s="200"/>
      <c r="AI142" s="195"/>
    </row>
    <row r="143" spans="1:35" ht="15" customHeight="1">
      <c r="A143" s="256"/>
      <c r="B143" s="256"/>
      <c r="C143" s="255"/>
      <c r="D143" s="255"/>
      <c r="E143" s="255"/>
      <c r="F143" s="255"/>
      <c r="G143" s="255"/>
      <c r="H143" s="255"/>
      <c r="I143" s="255"/>
      <c r="J143" s="255"/>
      <c r="K143" s="255"/>
      <c r="L143" s="255"/>
      <c r="M143" s="255"/>
      <c r="N143" s="255"/>
      <c r="O143" s="255"/>
      <c r="P143" s="255"/>
      <c r="Q143" s="255"/>
      <c r="R143" s="255"/>
      <c r="S143" s="255"/>
      <c r="T143" s="255"/>
      <c r="U143" s="255"/>
      <c r="V143" s="255"/>
      <c r="W143" s="255"/>
      <c r="X143" s="255"/>
      <c r="Y143" s="255"/>
      <c r="Z143" s="255"/>
      <c r="AA143" s="255"/>
      <c r="AB143" s="255"/>
      <c r="AC143" s="255"/>
      <c r="AD143" s="255"/>
      <c r="AE143" s="255"/>
      <c r="AF143" s="255"/>
      <c r="AG143" s="255"/>
      <c r="AH143" s="200"/>
      <c r="AI143" s="195"/>
    </row>
    <row r="144" spans="1:35" ht="15" customHeight="1">
      <c r="A144" s="256"/>
      <c r="B144" s="256"/>
      <c r="C144" s="255"/>
      <c r="D144" s="255"/>
      <c r="E144" s="255"/>
      <c r="F144" s="255"/>
      <c r="G144" s="255"/>
      <c r="H144" s="255"/>
      <c r="I144" s="255"/>
      <c r="J144" s="255"/>
      <c r="K144" s="255"/>
      <c r="L144" s="255"/>
      <c r="M144" s="255"/>
      <c r="N144" s="255"/>
      <c r="O144" s="255"/>
      <c r="P144" s="255"/>
      <c r="Q144" s="255"/>
      <c r="R144" s="255"/>
      <c r="S144" s="255"/>
      <c r="T144" s="255"/>
      <c r="U144" s="255"/>
      <c r="V144" s="255"/>
      <c r="W144" s="255"/>
      <c r="X144" s="255"/>
      <c r="Y144" s="255"/>
      <c r="Z144" s="255"/>
      <c r="AA144" s="255"/>
      <c r="AB144" s="255"/>
      <c r="AC144" s="255"/>
      <c r="AD144" s="255"/>
      <c r="AE144" s="255"/>
      <c r="AF144" s="255"/>
      <c r="AG144" s="255"/>
      <c r="AH144" s="200"/>
      <c r="AI144" s="195"/>
    </row>
    <row r="145" spans="1:35" ht="15" customHeight="1">
      <c r="A145" s="256"/>
      <c r="B145" s="256"/>
      <c r="C145" s="255"/>
      <c r="D145" s="255"/>
      <c r="E145" s="255"/>
      <c r="F145" s="255"/>
      <c r="G145" s="255"/>
      <c r="H145" s="255"/>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00"/>
      <c r="AI145" s="195"/>
    </row>
    <row r="146" spans="1:35" ht="15" customHeight="1">
      <c r="A146" s="256"/>
      <c r="B146" s="256"/>
      <c r="C146" s="255"/>
      <c r="D146" s="255"/>
      <c r="E146" s="255"/>
      <c r="F146" s="255"/>
      <c r="G146" s="255"/>
      <c r="H146" s="255"/>
      <c r="I146" s="255"/>
      <c r="J146" s="255"/>
      <c r="K146" s="255"/>
      <c r="L146" s="255"/>
      <c r="M146" s="255"/>
      <c r="N146" s="255"/>
      <c r="O146" s="255"/>
      <c r="P146" s="255"/>
      <c r="Q146" s="255"/>
      <c r="R146" s="255"/>
      <c r="S146" s="255"/>
      <c r="T146" s="255"/>
      <c r="U146" s="255"/>
      <c r="V146" s="255"/>
      <c r="W146" s="255"/>
      <c r="X146" s="255"/>
      <c r="Y146" s="255"/>
      <c r="Z146" s="255"/>
      <c r="AA146" s="255"/>
      <c r="AB146" s="255"/>
      <c r="AC146" s="255"/>
      <c r="AD146" s="255"/>
      <c r="AE146" s="255"/>
      <c r="AF146" s="255"/>
      <c r="AG146" s="255"/>
      <c r="AH146" s="200"/>
      <c r="AI146" s="195"/>
    </row>
    <row r="147" spans="1:35" ht="15" customHeight="1">
      <c r="A147" s="256"/>
      <c r="B147" s="256"/>
      <c r="C147" s="255"/>
      <c r="D147" s="255"/>
      <c r="E147" s="255"/>
      <c r="F147" s="255"/>
      <c r="G147" s="255"/>
      <c r="H147" s="255"/>
      <c r="I147" s="255"/>
      <c r="J147" s="255"/>
      <c r="K147" s="255"/>
      <c r="L147" s="255"/>
      <c r="M147" s="255"/>
      <c r="N147" s="255"/>
      <c r="O147" s="255"/>
      <c r="P147" s="255"/>
      <c r="Q147" s="255"/>
      <c r="R147" s="255"/>
      <c r="S147" s="255"/>
      <c r="T147" s="255"/>
      <c r="U147" s="255"/>
      <c r="V147" s="255"/>
      <c r="W147" s="255"/>
      <c r="X147" s="255"/>
      <c r="Y147" s="255"/>
      <c r="Z147" s="255"/>
      <c r="AA147" s="255"/>
      <c r="AB147" s="255"/>
      <c r="AC147" s="255"/>
      <c r="AD147" s="255"/>
      <c r="AE147" s="255"/>
      <c r="AF147" s="255"/>
      <c r="AG147" s="255"/>
      <c r="AH147" s="200"/>
      <c r="AI147" s="195"/>
    </row>
    <row r="148" spans="1:35" ht="15" customHeight="1">
      <c r="A148" s="256"/>
      <c r="B148" s="256"/>
      <c r="C148" s="255"/>
      <c r="D148" s="255"/>
      <c r="E148" s="255"/>
      <c r="F148" s="255"/>
      <c r="G148" s="255"/>
      <c r="H148" s="255"/>
      <c r="I148" s="255"/>
      <c r="J148" s="255"/>
      <c r="K148" s="255"/>
      <c r="L148" s="255"/>
      <c r="M148" s="255"/>
      <c r="N148" s="255"/>
      <c r="O148" s="255"/>
      <c r="P148" s="255"/>
      <c r="Q148" s="255"/>
      <c r="R148" s="255"/>
      <c r="S148" s="255"/>
      <c r="T148" s="255"/>
      <c r="U148" s="255"/>
      <c r="V148" s="255"/>
      <c r="W148" s="255"/>
      <c r="X148" s="255"/>
      <c r="Y148" s="255"/>
      <c r="Z148" s="255"/>
      <c r="AA148" s="255"/>
      <c r="AB148" s="255"/>
      <c r="AC148" s="255"/>
      <c r="AD148" s="255"/>
      <c r="AE148" s="255"/>
      <c r="AF148" s="255"/>
      <c r="AG148" s="255"/>
      <c r="AH148" s="200"/>
      <c r="AI148" s="195"/>
    </row>
    <row r="149" spans="1:35" ht="15" customHeight="1">
      <c r="A149" s="256"/>
      <c r="B149" s="256"/>
      <c r="C149" s="255"/>
      <c r="D149" s="255"/>
      <c r="E149" s="255"/>
      <c r="F149" s="255"/>
      <c r="G149" s="255"/>
      <c r="H149" s="255"/>
      <c r="I149" s="255"/>
      <c r="J149" s="255"/>
      <c r="K149" s="255"/>
      <c r="L149" s="255"/>
      <c r="M149" s="255"/>
      <c r="N149" s="255"/>
      <c r="O149" s="255"/>
      <c r="P149" s="255"/>
      <c r="Q149" s="255"/>
      <c r="R149" s="255"/>
      <c r="S149" s="255"/>
      <c r="T149" s="255"/>
      <c r="U149" s="255"/>
      <c r="V149" s="255"/>
      <c r="W149" s="255"/>
      <c r="X149" s="255"/>
      <c r="Y149" s="255"/>
      <c r="Z149" s="255"/>
      <c r="AA149" s="255"/>
      <c r="AB149" s="255"/>
      <c r="AC149" s="255"/>
      <c r="AD149" s="255"/>
      <c r="AE149" s="255"/>
      <c r="AF149" s="255"/>
      <c r="AG149" s="255"/>
      <c r="AH149" s="200"/>
      <c r="AI149" s="195"/>
    </row>
    <row r="150" spans="1:35" ht="15" customHeight="1">
      <c r="A150" s="256"/>
      <c r="B150" s="256"/>
      <c r="C150" s="255"/>
      <c r="D150" s="255"/>
      <c r="E150" s="255"/>
      <c r="F150" s="255"/>
      <c r="G150" s="255"/>
      <c r="H150" s="255"/>
      <c r="I150" s="255"/>
      <c r="J150" s="255"/>
      <c r="K150" s="255"/>
      <c r="L150" s="255"/>
      <c r="M150" s="255"/>
      <c r="N150" s="255"/>
      <c r="O150" s="255"/>
      <c r="P150" s="255"/>
      <c r="Q150" s="255"/>
      <c r="R150" s="255"/>
      <c r="S150" s="255"/>
      <c r="T150" s="255"/>
      <c r="U150" s="255"/>
      <c r="V150" s="255"/>
      <c r="W150" s="255"/>
      <c r="X150" s="255"/>
      <c r="Y150" s="255"/>
      <c r="Z150" s="255"/>
      <c r="AA150" s="255"/>
      <c r="AB150" s="255"/>
      <c r="AC150" s="255"/>
      <c r="AD150" s="255"/>
      <c r="AE150" s="255"/>
      <c r="AF150" s="255"/>
      <c r="AG150" s="255"/>
      <c r="AH150" s="200"/>
      <c r="AI150" s="195"/>
    </row>
    <row r="151" spans="1:35" ht="15" customHeight="1">
      <c r="A151" s="256"/>
      <c r="B151" s="256"/>
      <c r="C151" s="255"/>
      <c r="D151" s="255"/>
      <c r="E151" s="255"/>
      <c r="F151" s="255"/>
      <c r="G151" s="255"/>
      <c r="H151" s="255"/>
      <c r="I151" s="255"/>
      <c r="J151" s="255"/>
      <c r="K151" s="255"/>
      <c r="L151" s="255"/>
      <c r="M151" s="255"/>
      <c r="N151" s="255"/>
      <c r="O151" s="255"/>
      <c r="P151" s="255"/>
      <c r="Q151" s="255"/>
      <c r="R151" s="255"/>
      <c r="S151" s="255"/>
      <c r="T151" s="255"/>
      <c r="U151" s="255"/>
      <c r="V151" s="255"/>
      <c r="W151" s="255"/>
      <c r="X151" s="255"/>
      <c r="Y151" s="255"/>
      <c r="Z151" s="255"/>
      <c r="AA151" s="255"/>
      <c r="AB151" s="255"/>
      <c r="AC151" s="255"/>
      <c r="AD151" s="255"/>
      <c r="AE151" s="255"/>
      <c r="AF151" s="255"/>
      <c r="AG151" s="255"/>
      <c r="AH151" s="200"/>
      <c r="AI151" s="195"/>
    </row>
    <row r="152" spans="1:35" ht="15" customHeight="1">
      <c r="A152" s="256"/>
      <c r="B152" s="256"/>
      <c r="C152" s="255"/>
      <c r="D152" s="255"/>
      <c r="E152" s="255"/>
      <c r="F152" s="255"/>
      <c r="G152" s="255"/>
      <c r="H152" s="255"/>
      <c r="I152" s="255"/>
      <c r="J152" s="255"/>
      <c r="K152" s="255"/>
      <c r="L152" s="255"/>
      <c r="M152" s="255"/>
      <c r="N152" s="255"/>
      <c r="O152" s="255"/>
      <c r="P152" s="255"/>
      <c r="Q152" s="255"/>
      <c r="R152" s="255"/>
      <c r="S152" s="255"/>
      <c r="T152" s="255"/>
      <c r="U152" s="255"/>
      <c r="V152" s="255"/>
      <c r="W152" s="255"/>
      <c r="X152" s="255"/>
      <c r="Y152" s="255"/>
      <c r="Z152" s="255"/>
      <c r="AA152" s="255"/>
      <c r="AB152" s="255"/>
      <c r="AC152" s="255"/>
      <c r="AD152" s="255"/>
      <c r="AE152" s="255"/>
      <c r="AF152" s="255"/>
      <c r="AG152" s="255"/>
      <c r="AH152" s="200"/>
      <c r="AI152" s="195"/>
    </row>
    <row r="153" spans="1:35" ht="15" customHeight="1">
      <c r="A153" s="256"/>
      <c r="B153" s="256"/>
      <c r="C153" s="255"/>
      <c r="D153" s="255"/>
      <c r="E153" s="255"/>
      <c r="F153" s="255"/>
      <c r="G153" s="255"/>
      <c r="H153" s="255"/>
      <c r="I153" s="255"/>
      <c r="J153" s="255"/>
      <c r="K153" s="255"/>
      <c r="L153" s="255"/>
      <c r="M153" s="255"/>
      <c r="N153" s="255"/>
      <c r="O153" s="255"/>
      <c r="P153" s="255"/>
      <c r="Q153" s="255"/>
      <c r="R153" s="255"/>
      <c r="S153" s="255"/>
      <c r="T153" s="255"/>
      <c r="U153" s="255"/>
      <c r="V153" s="255"/>
      <c r="W153" s="255"/>
      <c r="X153" s="255"/>
      <c r="Y153" s="255"/>
      <c r="Z153" s="255"/>
      <c r="AA153" s="255"/>
      <c r="AB153" s="255"/>
      <c r="AC153" s="255"/>
      <c r="AD153" s="255"/>
      <c r="AE153" s="255"/>
      <c r="AF153" s="255"/>
      <c r="AG153" s="255"/>
      <c r="AH153" s="200"/>
      <c r="AI153" s="195"/>
    </row>
    <row r="154" spans="1:35" ht="15" customHeight="1">
      <c r="A154" s="256"/>
      <c r="B154" s="256"/>
      <c r="C154" s="255"/>
      <c r="D154" s="255"/>
      <c r="E154" s="255"/>
      <c r="F154" s="255"/>
      <c r="G154" s="255"/>
      <c r="H154" s="255"/>
      <c r="I154" s="255"/>
      <c r="J154" s="255"/>
      <c r="K154" s="255"/>
      <c r="L154" s="255"/>
      <c r="M154" s="255"/>
      <c r="N154" s="255"/>
      <c r="O154" s="255"/>
      <c r="P154" s="255"/>
      <c r="Q154" s="255"/>
      <c r="R154" s="255"/>
      <c r="S154" s="255"/>
      <c r="T154" s="255"/>
      <c r="U154" s="255"/>
      <c r="V154" s="255"/>
      <c r="W154" s="255"/>
      <c r="X154" s="255"/>
      <c r="Y154" s="255"/>
      <c r="Z154" s="255"/>
      <c r="AA154" s="255"/>
      <c r="AB154" s="255"/>
      <c r="AC154" s="255"/>
      <c r="AD154" s="255"/>
      <c r="AE154" s="255"/>
      <c r="AF154" s="255"/>
      <c r="AG154" s="255"/>
      <c r="AH154" s="200"/>
      <c r="AI154" s="195"/>
    </row>
    <row r="155" spans="1:35" ht="15" customHeight="1">
      <c r="A155" s="256"/>
      <c r="B155" s="256"/>
      <c r="C155" s="255"/>
      <c r="D155" s="255"/>
      <c r="E155" s="255"/>
      <c r="F155" s="255"/>
      <c r="G155" s="255"/>
      <c r="H155" s="255"/>
      <c r="I155" s="255"/>
      <c r="J155" s="255"/>
      <c r="K155" s="255"/>
      <c r="L155" s="255"/>
      <c r="M155" s="255"/>
      <c r="N155" s="255"/>
      <c r="O155" s="255"/>
      <c r="P155" s="255"/>
      <c r="Q155" s="255"/>
      <c r="R155" s="255"/>
      <c r="S155" s="255"/>
      <c r="T155" s="255"/>
      <c r="U155" s="255"/>
      <c r="V155" s="255"/>
      <c r="W155" s="255"/>
      <c r="X155" s="255"/>
      <c r="Y155" s="255"/>
      <c r="Z155" s="255"/>
      <c r="AA155" s="255"/>
      <c r="AB155" s="255"/>
      <c r="AC155" s="255"/>
      <c r="AD155" s="255"/>
      <c r="AE155" s="255"/>
      <c r="AF155" s="255"/>
      <c r="AG155" s="255"/>
      <c r="AH155" s="200"/>
      <c r="AI155" s="195"/>
    </row>
    <row r="156" spans="1:35"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00"/>
      <c r="AI156" s="195"/>
    </row>
    <row r="157" spans="1:35"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00"/>
      <c r="AI157" s="195"/>
    </row>
    <row r="158" spans="1:35"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00"/>
      <c r="AI158" s="195"/>
    </row>
    <row r="159" spans="1:35"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0"/>
      <c r="AI159" s="195"/>
    </row>
    <row r="160" spans="1:35"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00"/>
      <c r="AI160" s="195"/>
    </row>
    <row r="161" spans="1:70"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00"/>
      <c r="AI161" s="195"/>
    </row>
    <row r="162" spans="1:70"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00"/>
      <c r="AI162" s="195"/>
    </row>
    <row r="163" spans="1:70"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0"/>
      <c r="AI163" s="195"/>
    </row>
    <row r="164" spans="1:70"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0"/>
      <c r="AI164" s="195"/>
    </row>
    <row r="165" spans="1:70"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0"/>
      <c r="AI165" s="195"/>
    </row>
    <row r="166" spans="1:70" ht="16.149999999999999"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0"/>
      <c r="AI166" s="195"/>
    </row>
    <row r="167" spans="1:70" ht="16.149999999999999"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0"/>
      <c r="AI167" s="195"/>
    </row>
    <row r="168" spans="1:70" ht="16.149999999999999"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0"/>
    </row>
    <row r="169" spans="1:70">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0"/>
    </row>
    <row r="170" spans="1:70">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00"/>
    </row>
    <row r="171" spans="1:70" ht="16.149999999999999"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00"/>
    </row>
    <row r="172" spans="1:70" ht="16.149999999999999"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00"/>
    </row>
    <row r="173" spans="1:70" ht="16.149999999999999"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00"/>
    </row>
    <row r="174" spans="1:70">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00"/>
    </row>
    <row r="175" spans="1:70"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0"/>
      <c r="AM175" s="201"/>
      <c r="AN175" s="201"/>
      <c r="AO175" s="201"/>
      <c r="AP175" s="201"/>
      <c r="AQ175" s="201"/>
      <c r="AR175" s="201"/>
      <c r="AS175" s="201"/>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row>
    <row r="176" spans="1:70"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0"/>
      <c r="AL176" s="201"/>
      <c r="AM176" s="201"/>
      <c r="AN176" s="201"/>
      <c r="AO176" s="201"/>
      <c r="AP176" s="201"/>
      <c r="AQ176" s="201"/>
      <c r="AR176" s="201"/>
      <c r="AS176" s="201"/>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row>
    <row r="177" spans="1:70"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0"/>
      <c r="AL177" s="201"/>
      <c r="AM177" s="201"/>
      <c r="AN177" s="201"/>
      <c r="AO177" s="201"/>
      <c r="AP177" s="201"/>
      <c r="AQ177" s="201"/>
      <c r="AR177" s="201"/>
      <c r="AS177" s="201"/>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row>
    <row r="178" spans="1:70"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0"/>
      <c r="AL178" s="201"/>
      <c r="AM178" s="201"/>
      <c r="AN178" s="201"/>
      <c r="AO178" s="201"/>
      <c r="AP178" s="201"/>
      <c r="AQ178" s="201"/>
      <c r="AR178" s="201"/>
      <c r="AS178" s="201"/>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row>
    <row r="179" spans="1:70"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0"/>
      <c r="AL179" s="201"/>
      <c r="AM179" s="201"/>
      <c r="AN179" s="201"/>
      <c r="AO179" s="201"/>
      <c r="AP179" s="201"/>
      <c r="AQ179" s="201"/>
      <c r="AR179" s="201"/>
      <c r="AS179" s="201"/>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row>
    <row r="180" spans="1:70" ht="15" customHeight="1">
      <c r="AL180" s="201"/>
      <c r="AM180" s="201"/>
      <c r="AN180" s="201"/>
      <c r="AO180" s="201"/>
      <c r="AP180" s="201"/>
      <c r="AQ180" s="201"/>
      <c r="AR180" s="201"/>
      <c r="AS180" s="201"/>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row>
    <row r="181" spans="1:70" ht="15" customHeight="1">
      <c r="AL181" s="201"/>
      <c r="AM181" s="201"/>
      <c r="AN181" s="201"/>
      <c r="AO181" s="201"/>
      <c r="AP181" s="201"/>
      <c r="AQ181" s="201"/>
      <c r="AR181" s="201"/>
      <c r="AS181" s="201"/>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row>
    <row r="182" spans="1:70" ht="15" customHeight="1">
      <c r="AL182" s="201"/>
      <c r="AM182" s="201"/>
      <c r="AN182" s="201"/>
      <c r="AO182" s="201"/>
      <c r="AP182" s="201"/>
      <c r="AQ182" s="201"/>
      <c r="AR182" s="201"/>
      <c r="AS182" s="201"/>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row>
    <row r="183" spans="1:70" ht="15" customHeight="1">
      <c r="AL183" s="201"/>
      <c r="AM183" s="201"/>
      <c r="AN183" s="201"/>
      <c r="AO183" s="201"/>
      <c r="AP183" s="201"/>
      <c r="AQ183" s="201"/>
      <c r="AR183" s="201"/>
      <c r="AS183" s="201"/>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row>
    <row r="184" spans="1:70" ht="15" customHeight="1">
      <c r="AL184" s="201"/>
      <c r="AM184" s="201"/>
      <c r="AN184" s="201"/>
      <c r="AO184" s="201"/>
      <c r="AP184" s="201"/>
      <c r="AQ184" s="201"/>
      <c r="AR184" s="201"/>
      <c r="AS184" s="201"/>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row>
    <row r="185" spans="1:70" ht="15" customHeight="1">
      <c r="AL185" s="197"/>
      <c r="AM185" s="198"/>
      <c r="AN185" s="197"/>
      <c r="AO185" s="197"/>
      <c r="AP185" s="197"/>
      <c r="AQ185" s="197"/>
      <c r="AR185" s="197"/>
      <c r="AS185" s="197"/>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row>
    <row r="186" spans="1:70" ht="15" customHeight="1">
      <c r="AL186" s="198"/>
      <c r="AM186" s="198"/>
      <c r="AN186" s="197"/>
      <c r="AO186" s="197"/>
      <c r="AP186" s="197"/>
      <c r="AQ186" s="197"/>
      <c r="AR186" s="197"/>
      <c r="AS186" s="197"/>
      <c r="AT186" s="46"/>
      <c r="AU186" s="46"/>
      <c r="AV186" s="46"/>
      <c r="AW186" s="46"/>
      <c r="AX186" s="46"/>
      <c r="AY186" s="46"/>
      <c r="AZ186" s="46"/>
      <c r="BA186" s="46"/>
      <c r="BB186" s="46"/>
      <c r="BC186" s="46"/>
      <c r="BD186" s="46"/>
      <c r="BE186" s="46"/>
      <c r="BF186" s="46"/>
      <c r="BG186" s="46"/>
      <c r="BH186" s="46"/>
      <c r="BI186" s="46"/>
      <c r="BJ186" s="46"/>
      <c r="BK186" s="46"/>
      <c r="BL186" s="46"/>
      <c r="BM186" s="46"/>
      <c r="BN186" s="46"/>
      <c r="BO186" s="46"/>
      <c r="BP186" s="46"/>
      <c r="BQ186" s="46"/>
      <c r="BR186" s="46"/>
    </row>
    <row r="187" spans="1:70" ht="15" customHeight="1">
      <c r="AL187" s="198"/>
      <c r="AM187" s="198"/>
      <c r="AN187" s="197"/>
      <c r="AO187" s="197"/>
      <c r="AP187" s="197"/>
      <c r="AQ187" s="197"/>
      <c r="AR187" s="197"/>
      <c r="AS187" s="197"/>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row>
    <row r="188" spans="1:70" ht="15" customHeight="1">
      <c r="AL188" s="198"/>
      <c r="AM188" s="198"/>
      <c r="AN188" s="197"/>
      <c r="AO188" s="197"/>
      <c r="AP188" s="197"/>
      <c r="AQ188" s="197"/>
      <c r="AR188" s="197"/>
      <c r="AS188" s="197"/>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row>
    <row r="189" spans="1:70" ht="15" customHeight="1">
      <c r="AL189" s="198"/>
      <c r="AM189" s="198"/>
      <c r="AN189" s="197"/>
      <c r="AO189" s="197"/>
      <c r="AP189" s="197"/>
      <c r="AQ189" s="197"/>
      <c r="AR189" s="197"/>
      <c r="AS189" s="197"/>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row>
    <row r="190" spans="1:70" ht="15" customHeight="1">
      <c r="AL190" s="198"/>
      <c r="AM190" s="198"/>
      <c r="AN190" s="197"/>
      <c r="AO190" s="197"/>
      <c r="AP190" s="197"/>
      <c r="AQ190" s="197"/>
      <c r="AR190" s="197"/>
      <c r="AS190" s="197"/>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row>
    <row r="191" spans="1:70" ht="15" customHeight="1">
      <c r="AL191" s="197"/>
      <c r="AM191" s="198"/>
      <c r="AN191" s="197"/>
      <c r="AO191" s="197"/>
      <c r="AP191" s="197"/>
      <c r="AQ191" s="197"/>
      <c r="AR191" s="197"/>
      <c r="AS191" s="197"/>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row>
    <row r="192" spans="1:70" ht="15" customHeight="1">
      <c r="AL192" s="197"/>
      <c r="AM192" s="198"/>
      <c r="AN192" s="197"/>
      <c r="AO192" s="197"/>
      <c r="AP192" s="197"/>
      <c r="AQ192" s="197"/>
      <c r="AR192" s="197"/>
      <c r="AS192" s="197"/>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row>
    <row r="193" spans="38:70" ht="15" customHeight="1">
      <c r="AL193" s="197"/>
      <c r="AM193" s="198"/>
      <c r="AN193" s="197"/>
      <c r="AO193" s="197"/>
      <c r="AP193" s="197"/>
      <c r="AQ193" s="197"/>
      <c r="AR193" s="197"/>
      <c r="AS193" s="197"/>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row>
    <row r="194" spans="38:70" ht="15" customHeight="1">
      <c r="AL194" s="198"/>
      <c r="AM194" s="198"/>
      <c r="AN194" s="197"/>
      <c r="AO194" s="197"/>
      <c r="AP194" s="197"/>
      <c r="AQ194" s="197"/>
      <c r="AR194" s="197"/>
      <c r="AS194" s="197"/>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row>
    <row r="195" spans="38:70" ht="15" customHeight="1">
      <c r="AL195" s="197"/>
      <c r="AM195" s="198"/>
      <c r="AN195" s="197"/>
      <c r="AO195" s="197"/>
      <c r="AP195" s="197"/>
      <c r="AQ195" s="197"/>
      <c r="AR195" s="197"/>
      <c r="AS195" s="197"/>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row>
    <row r="196" spans="38:70" ht="15" customHeight="1">
      <c r="AL196" s="197"/>
      <c r="AM196" s="198"/>
      <c r="AN196" s="197"/>
      <c r="AO196" s="197"/>
      <c r="AP196" s="197"/>
      <c r="AQ196" s="197"/>
      <c r="AR196" s="197"/>
      <c r="AS196" s="197"/>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row>
    <row r="197" spans="38:70" ht="15" customHeight="1">
      <c r="AL197" s="198"/>
      <c r="AM197" s="198"/>
      <c r="AN197" s="197"/>
      <c r="AO197" s="197"/>
      <c r="AP197" s="197"/>
      <c r="AQ197" s="197"/>
      <c r="AR197" s="197"/>
      <c r="AS197" s="197"/>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row>
    <row r="198" spans="38:70" ht="15" customHeight="1">
      <c r="AL198" s="197"/>
      <c r="AM198" s="198"/>
      <c r="AN198" s="197"/>
      <c r="AO198" s="197"/>
      <c r="AP198" s="197"/>
      <c r="AQ198" s="197"/>
      <c r="AR198" s="197"/>
      <c r="AS198" s="197"/>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row>
  </sheetData>
  <mergeCells count="88">
    <mergeCell ref="AB16:AF16"/>
    <mergeCell ref="AB83:AF83"/>
    <mergeCell ref="AB76:AF76"/>
    <mergeCell ref="AB77:AF77"/>
    <mergeCell ref="AB78:AF78"/>
    <mergeCell ref="AA80:AG80"/>
    <mergeCell ref="AB81:AF81"/>
    <mergeCell ref="AB82:AF82"/>
    <mergeCell ref="AB69:AF69"/>
    <mergeCell ref="AA71:AG71"/>
    <mergeCell ref="AB72:AF72"/>
    <mergeCell ref="AB73:AF73"/>
    <mergeCell ref="AB74:AF74"/>
    <mergeCell ref="AB75:AF75"/>
    <mergeCell ref="AB58:AF58"/>
    <mergeCell ref="AB63:AF63"/>
    <mergeCell ref="AB84:AF84"/>
    <mergeCell ref="AB85:AF85"/>
    <mergeCell ref="AB86:AF86"/>
    <mergeCell ref="AB87:AF87"/>
    <mergeCell ref="AB92:AF92"/>
    <mergeCell ref="AA90:AG90"/>
    <mergeCell ref="AB91:AF91"/>
    <mergeCell ref="AB98:AF98"/>
    <mergeCell ref="AB106:AF106"/>
    <mergeCell ref="AB107:AF107"/>
    <mergeCell ref="AB103:AF103"/>
    <mergeCell ref="AB104:AF104"/>
    <mergeCell ref="AB105:AF105"/>
    <mergeCell ref="J117:AF117"/>
    <mergeCell ref="C120:AF120"/>
    <mergeCell ref="AB110:AF110"/>
    <mergeCell ref="AB99:AF99"/>
    <mergeCell ref="AB100:AF100"/>
    <mergeCell ref="AB108:AF108"/>
    <mergeCell ref="AB111:AF111"/>
    <mergeCell ref="AB112:AF112"/>
    <mergeCell ref="AB109:AF109"/>
    <mergeCell ref="AA102:AG102"/>
    <mergeCell ref="A123:AG124"/>
    <mergeCell ref="E125:F125"/>
    <mergeCell ref="H125:I125"/>
    <mergeCell ref="K125:L125"/>
    <mergeCell ref="T125:AF125"/>
    <mergeCell ref="AB64:AF64"/>
    <mergeCell ref="AB65:AF65"/>
    <mergeCell ref="AB66:AF66"/>
    <mergeCell ref="AB67:AF67"/>
    <mergeCell ref="AB68:AF68"/>
    <mergeCell ref="AB93:AF93"/>
    <mergeCell ref="AB94:AF94"/>
    <mergeCell ref="AB95:AF95"/>
    <mergeCell ref="AB96:AF96"/>
    <mergeCell ref="AB97:AF97"/>
    <mergeCell ref="AB59:AF59"/>
    <mergeCell ref="AB60:AF60"/>
    <mergeCell ref="AA62:AG62"/>
    <mergeCell ref="AB56:AF56"/>
    <mergeCell ref="AB57:AF57"/>
    <mergeCell ref="AB17:AF17"/>
    <mergeCell ref="AB26:AF26"/>
    <mergeCell ref="AB27:AF27"/>
    <mergeCell ref="AB28:AF28"/>
    <mergeCell ref="AB45:AF45"/>
    <mergeCell ref="AB18:AF18"/>
    <mergeCell ref="AB55:AF55"/>
    <mergeCell ref="AB46:AF46"/>
    <mergeCell ref="AB47:AF47"/>
    <mergeCell ref="AB19:AF19"/>
    <mergeCell ref="AB20:AF20"/>
    <mergeCell ref="AB21:AF21"/>
    <mergeCell ref="AB24:AF24"/>
    <mergeCell ref="AB25:AF25"/>
    <mergeCell ref="AB48:AF48"/>
    <mergeCell ref="AB49:AF49"/>
    <mergeCell ref="AB50:AF50"/>
    <mergeCell ref="AB51:AF51"/>
    <mergeCell ref="AB54:AF54"/>
    <mergeCell ref="Q4:U4"/>
    <mergeCell ref="V4:AG4"/>
    <mergeCell ref="V5:AG5"/>
    <mergeCell ref="AB15:AF15"/>
    <mergeCell ref="A2:R2"/>
    <mergeCell ref="U2:AG2"/>
    <mergeCell ref="S2:T2"/>
    <mergeCell ref="Q5:U5"/>
    <mergeCell ref="AB8:AF8"/>
    <mergeCell ref="AB9:AF9"/>
  </mergeCells>
  <phoneticPr fontId="1"/>
  <conditionalFormatting sqref="AA38:AE38">
    <cfRule type="containsText" dxfId="16" priority="2" operator="containsText" text="問題あり">
      <formula>NOT(ISERROR(SEARCH("問題あり",AA38)))</formula>
    </cfRule>
  </conditionalFormatting>
  <printOptions horizontalCentered="1"/>
  <pageMargins left="0.23622047244094491" right="0.23622047244094491" top="0.74803149606299213" bottom="0.74803149606299213" header="0.31496062992125984" footer="0.31496062992125984"/>
  <pageSetup paperSize="9" scale="76" fitToHeight="0" orientation="portrait" r:id="rId1"/>
  <rowBreaks count="1" manualBreakCount="1">
    <brk id="113"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115</xdr:row>
                    <xdr:rowOff>19050</xdr:rowOff>
                  </from>
                  <to>
                    <xdr:col>2</xdr:col>
                    <xdr:colOff>28575</xdr:colOff>
                    <xdr:row>116</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116</xdr:row>
                    <xdr:rowOff>9525</xdr:rowOff>
                  </from>
                  <to>
                    <xdr:col>2</xdr:col>
                    <xdr:colOff>28575</xdr:colOff>
                    <xdr:row>117</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115</xdr:row>
                    <xdr:rowOff>9525</xdr:rowOff>
                  </from>
                  <to>
                    <xdr:col>12</xdr:col>
                    <xdr:colOff>57150</xdr:colOff>
                    <xdr:row>115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リスト用!#REF!</xm:f>
          </x14:formula1>
          <xm:sqref>AB8:AB9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R230"/>
  <sheetViews>
    <sheetView showGridLines="0" workbookViewId="0"/>
  </sheetViews>
  <sheetFormatPr defaultColWidth="8.75" defaultRowHeight="13.5" outlineLevelRow="3" outlineLevelCol="1"/>
  <cols>
    <col min="1" max="33" width="3.625" style="4" customWidth="1"/>
    <col min="34" max="34" width="9.125" style="177" customWidth="1" outlineLevel="1"/>
    <col min="35" max="35" width="5" style="177" customWidth="1" outlineLevel="1"/>
    <col min="36" max="36" width="6.5" style="177" customWidth="1" outlineLevel="1"/>
    <col min="37" max="37" width="3.5" style="177" customWidth="1" outlineLevel="1"/>
    <col min="38" max="42" width="2.75" style="177" customWidth="1" outlineLevel="1"/>
    <col min="43" max="44" width="9.5" style="177" customWidth="1" outlineLevel="1"/>
    <col min="45" max="45" width="8.75" style="177" customWidth="1" outlineLevel="1"/>
    <col min="46" max="46" width="8.75" style="4" customWidth="1" outlineLevel="1"/>
    <col min="47" max="16384" width="8.75" style="4"/>
  </cols>
  <sheetData>
    <row r="1" spans="1:4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6" ht="16.149999999999999" customHeight="1">
      <c r="A2" s="588" t="s">
        <v>235</v>
      </c>
      <c r="B2" s="588"/>
      <c r="C2" s="588"/>
      <c r="D2" s="588"/>
      <c r="E2" s="588"/>
      <c r="F2" s="588"/>
      <c r="G2" s="588"/>
      <c r="H2" s="588"/>
      <c r="I2" s="588"/>
      <c r="J2" s="588"/>
      <c r="K2" s="588"/>
      <c r="L2" s="588"/>
      <c r="M2" s="588"/>
      <c r="N2" s="588"/>
      <c r="O2" s="588"/>
      <c r="P2" s="588"/>
      <c r="Q2" s="588"/>
      <c r="R2" s="588"/>
      <c r="S2" s="589">
        <v>6</v>
      </c>
      <c r="T2" s="589"/>
      <c r="U2" s="590" t="s">
        <v>118</v>
      </c>
      <c r="V2" s="590"/>
      <c r="W2" s="590"/>
      <c r="X2" s="590"/>
      <c r="Y2" s="590"/>
      <c r="Z2" s="590"/>
      <c r="AA2" s="590"/>
      <c r="AB2" s="590"/>
      <c r="AC2" s="590"/>
      <c r="AD2" s="590"/>
      <c r="AE2" s="590"/>
      <c r="AF2" s="590"/>
      <c r="AG2" s="590"/>
      <c r="AH2" s="191"/>
      <c r="AI2" s="191"/>
    </row>
    <row r="3" spans="1:4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6" ht="16.350000000000001" customHeight="1">
      <c r="A4" s="48"/>
      <c r="B4" s="48"/>
      <c r="C4" s="48"/>
      <c r="D4" s="48"/>
      <c r="E4" s="48"/>
      <c r="F4" s="48"/>
      <c r="G4" s="48"/>
      <c r="H4" s="48"/>
      <c r="I4" s="48"/>
      <c r="J4" s="48"/>
      <c r="K4" s="48"/>
      <c r="L4" s="48"/>
      <c r="M4" s="48"/>
      <c r="N4" s="48"/>
      <c r="O4" s="48"/>
      <c r="P4" s="48"/>
      <c r="Q4" s="591" t="s">
        <v>119</v>
      </c>
      <c r="R4" s="591"/>
      <c r="S4" s="591"/>
      <c r="T4" s="591"/>
      <c r="U4" s="591"/>
      <c r="V4" s="592" t="e">
        <f>IF(#REF!=0,"",#REF!)</f>
        <v>#REF!</v>
      </c>
      <c r="W4" s="592"/>
      <c r="X4" s="592"/>
      <c r="Y4" s="592"/>
      <c r="Z4" s="592"/>
      <c r="AA4" s="592"/>
      <c r="AB4" s="592"/>
      <c r="AC4" s="592"/>
      <c r="AD4" s="592"/>
      <c r="AE4" s="592"/>
      <c r="AF4" s="592"/>
      <c r="AG4" s="593"/>
      <c r="AH4" s="192"/>
      <c r="AI4" s="192"/>
    </row>
    <row r="5" spans="1:46" ht="16.149999999999999" customHeight="1">
      <c r="A5" s="48"/>
      <c r="B5" s="48"/>
      <c r="C5" s="48"/>
      <c r="D5" s="48"/>
      <c r="E5" s="48"/>
      <c r="F5" s="48"/>
      <c r="G5" s="48"/>
      <c r="H5" s="48"/>
      <c r="I5" s="48"/>
      <c r="J5" s="48"/>
      <c r="K5" s="48"/>
      <c r="L5" s="48"/>
      <c r="M5" s="48"/>
      <c r="N5" s="48"/>
      <c r="O5" s="48"/>
      <c r="P5" s="48"/>
      <c r="Q5" s="584" t="s">
        <v>120</v>
      </c>
      <c r="R5" s="584"/>
      <c r="S5" s="584"/>
      <c r="T5" s="584"/>
      <c r="U5" s="585"/>
      <c r="V5" s="586" t="e">
        <f>#REF!</f>
        <v>#REF!</v>
      </c>
      <c r="W5" s="586"/>
      <c r="X5" s="586"/>
      <c r="Y5" s="586"/>
      <c r="Z5" s="586"/>
      <c r="AA5" s="586"/>
      <c r="AB5" s="586"/>
      <c r="AC5" s="586"/>
      <c r="AD5" s="586"/>
      <c r="AE5" s="586"/>
      <c r="AF5" s="586"/>
      <c r="AG5" s="587"/>
      <c r="AH5" s="181"/>
      <c r="AI5" s="181"/>
    </row>
    <row r="6" spans="1:4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6" ht="16.149999999999999" customHeight="1">
      <c r="A7" s="2" t="s">
        <v>1505</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181" t="s">
        <v>1509</v>
      </c>
    </row>
    <row r="8" spans="1:46" ht="16.149999999999999" customHeight="1">
      <c r="B8" s="247" t="s">
        <v>1506</v>
      </c>
      <c r="C8" s="48"/>
      <c r="D8" s="48"/>
      <c r="E8" s="48"/>
      <c r="F8" s="48"/>
      <c r="G8" s="48"/>
      <c r="M8" s="48"/>
      <c r="N8" s="48"/>
      <c r="T8" s="249"/>
      <c r="U8" s="249"/>
      <c r="V8" s="48"/>
      <c r="W8" s="48"/>
      <c r="AB8" s="595" t="s">
        <v>1508</v>
      </c>
      <c r="AC8" s="595"/>
      <c r="AD8" s="595"/>
      <c r="AE8" s="595"/>
      <c r="AF8" s="595"/>
      <c r="AG8" s="48"/>
      <c r="AH8" s="48" t="e">
        <f>VLOOKUP(AB8,リスト用!#REF!,2,FALSE)</f>
        <v>#REF!</v>
      </c>
      <c r="AI8" s="177" t="s">
        <v>17</v>
      </c>
      <c r="AT8" s="177"/>
    </row>
    <row r="9" spans="1:46" ht="16.149999999999999" customHeight="1">
      <c r="B9" s="247" t="s">
        <v>1507</v>
      </c>
      <c r="C9" s="48"/>
      <c r="D9" s="48"/>
      <c r="E9" s="48"/>
      <c r="F9" s="48"/>
      <c r="G9" s="48"/>
      <c r="H9" s="48"/>
      <c r="I9" s="48"/>
      <c r="J9" s="48"/>
      <c r="K9" s="48"/>
      <c r="L9" s="48"/>
      <c r="M9" s="48"/>
      <c r="N9" s="48"/>
      <c r="T9" s="48"/>
      <c r="U9" s="48"/>
      <c r="V9" s="48"/>
      <c r="W9" s="48"/>
      <c r="X9" s="48"/>
      <c r="Y9" s="48"/>
      <c r="Z9" s="48"/>
      <c r="AA9" s="48"/>
      <c r="AB9" s="595" t="s">
        <v>1508</v>
      </c>
      <c r="AC9" s="595"/>
      <c r="AD9" s="595"/>
      <c r="AE9" s="595"/>
      <c r="AF9" s="595"/>
      <c r="AG9" s="48"/>
      <c r="AH9" s="48" t="e">
        <f>VLOOKUP(AB9,リスト用!#REF!,2,FALSE)</f>
        <v>#REF!</v>
      </c>
      <c r="AI9" s="177" t="s">
        <v>17</v>
      </c>
      <c r="AT9" s="177"/>
    </row>
    <row r="10" spans="1:46" ht="16.149999999999999" customHeight="1">
      <c r="A10" s="48"/>
      <c r="B10" s="258" t="s">
        <v>1449</v>
      </c>
      <c r="C10" s="259" t="s">
        <v>1576</v>
      </c>
      <c r="D10" s="260"/>
      <c r="E10" s="260"/>
      <c r="F10" s="259"/>
      <c r="G10" s="260"/>
      <c r="H10" s="260"/>
      <c r="I10" s="259"/>
      <c r="J10" s="259"/>
      <c r="K10" s="259"/>
      <c r="L10" s="259"/>
      <c r="M10" s="259"/>
      <c r="N10" s="260"/>
      <c r="O10" s="260"/>
      <c r="P10" s="259"/>
      <c r="Q10" s="260"/>
      <c r="R10" s="260"/>
      <c r="S10" s="259"/>
      <c r="T10" s="259"/>
      <c r="U10" s="261"/>
      <c r="V10" s="259"/>
      <c r="W10" s="259"/>
      <c r="X10" s="259"/>
      <c r="Y10" s="259"/>
      <c r="Z10" s="259"/>
      <c r="AA10" s="259"/>
      <c r="AB10" s="261"/>
      <c r="AC10" s="261"/>
      <c r="AD10" s="261"/>
      <c r="AE10" s="48"/>
      <c r="AF10" s="48"/>
      <c r="AG10" s="48"/>
    </row>
    <row r="11" spans="1:46" ht="16.149999999999999" customHeight="1">
      <c r="A11" s="48"/>
      <c r="B11" s="259"/>
      <c r="C11" s="262" t="s">
        <v>1511</v>
      </c>
      <c r="D11" s="260"/>
      <c r="E11" s="260"/>
      <c r="F11" s="259"/>
      <c r="G11" s="260"/>
      <c r="H11" s="260"/>
      <c r="I11" s="259"/>
      <c r="J11" s="259"/>
      <c r="K11" s="259"/>
      <c r="L11" s="259"/>
      <c r="M11" s="259"/>
      <c r="N11" s="260"/>
      <c r="O11" s="260"/>
      <c r="P11" s="259"/>
      <c r="Q11" s="260"/>
      <c r="R11" s="260"/>
      <c r="S11" s="259"/>
      <c r="T11" s="259"/>
      <c r="U11" s="261"/>
      <c r="V11" s="259"/>
      <c r="W11" s="259"/>
      <c r="X11" s="259"/>
      <c r="Y11" s="259"/>
      <c r="Z11" s="259"/>
      <c r="AA11" s="259"/>
      <c r="AB11" s="261"/>
      <c r="AC11" s="261"/>
      <c r="AD11" s="261"/>
      <c r="AE11" s="48"/>
      <c r="AF11" s="48"/>
      <c r="AG11" s="48"/>
    </row>
    <row r="12" spans="1:46" ht="16.149999999999999" customHeight="1">
      <c r="A12" s="48"/>
      <c r="B12" s="258" t="s">
        <v>1449</v>
      </c>
      <c r="C12" s="263" t="s">
        <v>1512</v>
      </c>
      <c r="D12" s="260"/>
      <c r="E12" s="260"/>
      <c r="F12" s="259"/>
      <c r="G12" s="260"/>
      <c r="H12" s="260"/>
      <c r="I12" s="259"/>
      <c r="J12" s="259"/>
      <c r="K12" s="259"/>
      <c r="L12" s="259"/>
      <c r="M12" s="259"/>
      <c r="N12" s="260"/>
      <c r="O12" s="260"/>
      <c r="P12" s="259"/>
      <c r="Q12" s="260"/>
      <c r="R12" s="260"/>
      <c r="S12" s="259"/>
      <c r="T12" s="259"/>
      <c r="U12" s="261"/>
      <c r="V12" s="259"/>
      <c r="W12" s="259"/>
      <c r="X12" s="259"/>
      <c r="Y12" s="259"/>
      <c r="Z12" s="259"/>
      <c r="AA12" s="259"/>
      <c r="AB12" s="261"/>
      <c r="AC12" s="261"/>
      <c r="AD12" s="261"/>
      <c r="AE12" s="48"/>
      <c r="AF12" s="48"/>
      <c r="AG12" s="48"/>
    </row>
    <row r="13" spans="1:46" ht="16.149999999999999" customHeight="1">
      <c r="A13" s="48"/>
      <c r="B13" s="160"/>
      <c r="D13" s="29"/>
      <c r="E13" s="29"/>
      <c r="G13" s="29"/>
      <c r="H13" s="29"/>
      <c r="N13" s="29"/>
      <c r="O13" s="29"/>
      <c r="Q13" s="29"/>
      <c r="R13" s="29"/>
      <c r="U13" s="48"/>
      <c r="AB13" s="48"/>
      <c r="AC13" s="48"/>
      <c r="AD13" s="48"/>
      <c r="AE13" s="48"/>
      <c r="AF13" s="48"/>
      <c r="AG13" s="48"/>
    </row>
    <row r="14" spans="1:46" ht="16.149999999999999" customHeight="1" thickBot="1">
      <c r="A14" s="2" t="s">
        <v>1580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1:46" ht="16.149999999999999" customHeight="1">
      <c r="A15" s="273" t="s">
        <v>1579</v>
      </c>
      <c r="B15" s="54"/>
      <c r="C15" s="54"/>
      <c r="D15" s="54"/>
      <c r="E15" s="54"/>
      <c r="F15" s="54"/>
      <c r="G15" s="54"/>
      <c r="H15" s="54"/>
      <c r="I15" s="54"/>
      <c r="J15" s="54"/>
      <c r="K15" s="54"/>
      <c r="L15" s="54"/>
      <c r="M15" s="55"/>
      <c r="N15" s="55"/>
      <c r="O15" s="55"/>
      <c r="P15" s="55"/>
      <c r="Q15" s="55"/>
      <c r="R15" s="55"/>
      <c r="S15" s="55"/>
      <c r="T15" s="55"/>
      <c r="U15" s="55"/>
      <c r="V15" s="55"/>
      <c r="W15" s="55"/>
      <c r="X15" s="55"/>
      <c r="Y15" s="55"/>
      <c r="Z15" s="55"/>
      <c r="AA15" s="55"/>
      <c r="AB15" s="596" t="e">
        <f>SUM(AB17,AB18)</f>
        <v>#REF!</v>
      </c>
      <c r="AC15" s="596"/>
      <c r="AD15" s="596"/>
      <c r="AE15" s="596"/>
      <c r="AF15" s="596"/>
      <c r="AG15" s="36" t="s">
        <v>132</v>
      </c>
    </row>
    <row r="16" spans="1:46" ht="16.149999999999999" customHeight="1">
      <c r="A16" s="52" t="s">
        <v>1515</v>
      </c>
      <c r="B16" s="272"/>
      <c r="C16" s="272"/>
      <c r="D16" s="272"/>
      <c r="E16" s="272"/>
      <c r="F16" s="272"/>
      <c r="G16" s="272"/>
      <c r="H16" s="272"/>
      <c r="I16" s="272"/>
      <c r="J16" s="272"/>
      <c r="K16" s="272"/>
      <c r="L16" s="272"/>
      <c r="M16" s="70"/>
      <c r="N16" s="70"/>
      <c r="O16" s="70"/>
      <c r="P16" s="70"/>
      <c r="Q16" s="70"/>
      <c r="R16" s="70"/>
      <c r="S16" s="70"/>
      <c r="T16" s="70"/>
      <c r="U16" s="70"/>
      <c r="V16" s="70"/>
      <c r="W16" s="70"/>
      <c r="X16" s="70"/>
      <c r="Y16" s="70"/>
      <c r="Z16" s="70"/>
      <c r="AA16" s="70"/>
      <c r="AB16" s="597" t="e">
        <f>SUM(AB18,AB19)</f>
        <v>#REF!</v>
      </c>
      <c r="AC16" s="597"/>
      <c r="AD16" s="597"/>
      <c r="AE16" s="597"/>
      <c r="AF16" s="597"/>
      <c r="AG16" s="16" t="s">
        <v>132</v>
      </c>
    </row>
    <row r="17" spans="1:47" ht="16.149999999999999" customHeight="1" outlineLevel="1">
      <c r="A17" s="53"/>
      <c r="B17" s="253" t="s">
        <v>1513</v>
      </c>
      <c r="C17" s="251"/>
      <c r="D17" s="251"/>
      <c r="E17" s="251"/>
      <c r="F17" s="251"/>
      <c r="G17" s="251"/>
      <c r="H17" s="251"/>
      <c r="I17" s="251"/>
      <c r="J17" s="251"/>
      <c r="K17" s="251"/>
      <c r="L17" s="251"/>
      <c r="M17" s="251"/>
      <c r="N17" s="251"/>
      <c r="O17" s="251"/>
      <c r="P17" s="251"/>
      <c r="Q17" s="251"/>
      <c r="R17" s="251"/>
      <c r="S17" s="251"/>
      <c r="T17" s="251"/>
      <c r="U17" s="251"/>
      <c r="V17" s="251"/>
      <c r="W17" s="251"/>
      <c r="X17" s="252"/>
      <c r="Y17" s="252" t="s">
        <v>134</v>
      </c>
      <c r="Z17" s="252"/>
      <c r="AA17" s="252"/>
      <c r="AB17" s="597" t="e">
        <f>#REF!*AH$9*10</f>
        <v>#REF!</v>
      </c>
      <c r="AC17" s="597"/>
      <c r="AD17" s="597"/>
      <c r="AE17" s="597"/>
      <c r="AF17" s="597"/>
      <c r="AG17" s="16" t="s">
        <v>132</v>
      </c>
    </row>
    <row r="18" spans="1:47" ht="16.149999999999999" customHeight="1" outlineLevel="1">
      <c r="A18" s="52"/>
      <c r="B18" s="254" t="s">
        <v>1514</v>
      </c>
      <c r="C18" s="245"/>
      <c r="D18" s="245"/>
      <c r="E18" s="245"/>
      <c r="F18" s="245"/>
      <c r="G18" s="245"/>
      <c r="H18" s="245"/>
      <c r="I18" s="245"/>
      <c r="J18" s="245"/>
      <c r="K18" s="245"/>
      <c r="L18" s="245"/>
      <c r="M18" s="245"/>
      <c r="N18" s="245"/>
      <c r="O18" s="245"/>
      <c r="P18" s="245"/>
      <c r="Q18" s="245"/>
      <c r="R18" s="245"/>
      <c r="S18" s="245"/>
      <c r="T18" s="245"/>
      <c r="U18" s="245"/>
      <c r="V18" s="245"/>
      <c r="W18" s="245"/>
      <c r="X18" s="6"/>
      <c r="Y18" s="6"/>
      <c r="Z18" s="6"/>
      <c r="AA18" s="6"/>
      <c r="AB18" s="597" t="e">
        <f>#REF!*AH$9*10</f>
        <v>#REF!</v>
      </c>
      <c r="AC18" s="597"/>
      <c r="AD18" s="597"/>
      <c r="AE18" s="597"/>
      <c r="AF18" s="597"/>
      <c r="AG18" s="16" t="s">
        <v>132</v>
      </c>
    </row>
    <row r="19" spans="1:47" ht="16.149999999999999" customHeight="1">
      <c r="A19" s="78"/>
      <c r="B19" s="40" t="s">
        <v>1516</v>
      </c>
      <c r="C19" s="6"/>
      <c r="D19" s="6"/>
      <c r="E19" s="6"/>
      <c r="F19" s="6"/>
      <c r="G19" s="6"/>
      <c r="H19" s="6"/>
      <c r="I19" s="6"/>
      <c r="J19" s="6"/>
      <c r="K19" s="6"/>
      <c r="L19" s="6"/>
      <c r="M19" s="6"/>
      <c r="N19" s="6"/>
      <c r="O19" s="6"/>
      <c r="P19" s="6"/>
      <c r="Q19" s="6"/>
      <c r="R19" s="6"/>
      <c r="S19" s="6"/>
      <c r="T19" s="6"/>
      <c r="U19" s="6"/>
      <c r="V19" s="6"/>
      <c r="W19" s="6"/>
      <c r="X19" s="6"/>
      <c r="Y19" s="6"/>
      <c r="Z19" s="6"/>
      <c r="AA19" s="6"/>
      <c r="AB19" s="598">
        <v>4733</v>
      </c>
      <c r="AC19" s="598"/>
      <c r="AD19" s="598"/>
      <c r="AE19" s="598"/>
      <c r="AF19" s="598"/>
      <c r="AG19" s="7" t="s">
        <v>142</v>
      </c>
    </row>
    <row r="20" spans="1:47" ht="16.149999999999999" customHeight="1" outlineLevel="1" thickBot="1">
      <c r="A20" s="161" t="s">
        <v>1517</v>
      </c>
      <c r="B20" s="162"/>
      <c r="C20" s="163"/>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599"/>
      <c r="AC20" s="599"/>
      <c r="AD20" s="599"/>
      <c r="AE20" s="599"/>
      <c r="AF20" s="599"/>
      <c r="AG20" s="80" t="s">
        <v>142</v>
      </c>
    </row>
    <row r="21" spans="1:47" ht="16.149999999999999" customHeight="1" thickTop="1" thickBot="1">
      <c r="A21" s="8" t="s">
        <v>1518</v>
      </c>
      <c r="B21" s="9"/>
      <c r="C21" s="9"/>
      <c r="D21" s="9"/>
      <c r="E21" s="9"/>
      <c r="F21" s="9"/>
      <c r="G21" s="9"/>
      <c r="H21" s="9"/>
      <c r="I21" s="9"/>
      <c r="J21" s="9"/>
      <c r="K21" s="9"/>
      <c r="L21" s="9"/>
      <c r="M21" s="9"/>
      <c r="N21" s="9"/>
      <c r="O21" s="9"/>
      <c r="P21" s="9"/>
      <c r="Q21" s="9"/>
      <c r="R21" s="9"/>
      <c r="S21" s="9"/>
      <c r="T21" s="9"/>
      <c r="U21" s="9"/>
      <c r="V21" s="9"/>
      <c r="W21" s="9"/>
      <c r="X21" s="9"/>
      <c r="Y21" s="9"/>
      <c r="Z21" s="9"/>
      <c r="AA21" s="9"/>
      <c r="AB21" s="600" t="str">
        <f>IFERROR(AB15-AB19+AB20,"")</f>
        <v/>
      </c>
      <c r="AC21" s="600"/>
      <c r="AD21" s="600"/>
      <c r="AE21" s="600"/>
      <c r="AF21" s="600"/>
      <c r="AG21" s="10" t="s">
        <v>132</v>
      </c>
    </row>
    <row r="22" spans="1:47" ht="16.149999999999999" customHeight="1">
      <c r="A22" s="3"/>
      <c r="B22" s="11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244"/>
    </row>
    <row r="23" spans="1:47" ht="16.149999999999999" customHeight="1" thickBot="1">
      <c r="A23" s="2" t="s">
        <v>1533</v>
      </c>
    </row>
    <row r="24" spans="1:47" ht="16.149999999999999" customHeight="1">
      <c r="A24" s="11" t="s">
        <v>1519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601">
        <v>800000</v>
      </c>
      <c r="AC24" s="601"/>
      <c r="AD24" s="601"/>
      <c r="AE24" s="601"/>
      <c r="AF24" s="601"/>
      <c r="AG24" s="129" t="s">
        <v>132</v>
      </c>
      <c r="AH24" s="177" t="str">
        <f>IF(AB21&gt;AB24,"NG","OK")</f>
        <v>NG</v>
      </c>
      <c r="AU24" s="210" t="str">
        <f>IF(AH24="NG","←（６）全体の賃金改善の見込み額は（５）算定金額の見込み（繰越額調整後）の値を上回るように設定してください","")</f>
        <v>←（６）全体の賃金改善の見込み額は（５）算定金額の見込み（繰越額調整後）の値を上回るように設定してください</v>
      </c>
    </row>
    <row r="25" spans="1:47" ht="16.149999999999999" customHeight="1" thickBot="1">
      <c r="A25" s="8"/>
      <c r="B25" s="73" t="s">
        <v>1520</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602" t="str">
        <f>AB21</f>
        <v/>
      </c>
      <c r="AC25" s="602"/>
      <c r="AD25" s="602"/>
      <c r="AE25" s="602"/>
      <c r="AF25" s="602"/>
      <c r="AG25" s="145" t="s">
        <v>132</v>
      </c>
    </row>
    <row r="26" spans="1:47" ht="16.149999999999999" customHeight="1" outlineLevel="1">
      <c r="A26" s="17"/>
      <c r="B26" s="105" t="s">
        <v>148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603"/>
      <c r="AC26" s="603"/>
      <c r="AD26" s="603"/>
      <c r="AE26" s="603"/>
      <c r="AF26" s="603"/>
      <c r="AG26" s="146" t="s">
        <v>132</v>
      </c>
    </row>
    <row r="27" spans="1:47" ht="16.149999999999999" customHeight="1" outlineLevel="1">
      <c r="A27" s="17"/>
      <c r="B27" s="56" t="s">
        <v>149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594"/>
      <c r="AC27" s="594"/>
      <c r="AD27" s="594"/>
      <c r="AE27" s="594"/>
      <c r="AF27" s="594"/>
      <c r="AG27" s="130" t="s">
        <v>132</v>
      </c>
      <c r="AQ27" s="199"/>
    </row>
    <row r="28" spans="1:47" ht="16.149999999999999" customHeight="1" outlineLevel="1" thickBot="1">
      <c r="A28" s="8"/>
      <c r="B28" s="73" t="s">
        <v>1521</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602">
        <f>AB24-SUM(AB25:AF27)</f>
        <v>800000</v>
      </c>
      <c r="AC28" s="602"/>
      <c r="AD28" s="602"/>
      <c r="AE28" s="602"/>
      <c r="AF28" s="602"/>
      <c r="AG28" s="145" t="s">
        <v>132</v>
      </c>
    </row>
    <row r="29" spans="1:47" ht="16.149999999999999" customHeight="1">
      <c r="A29" s="3"/>
      <c r="B29" s="264" t="s">
        <v>1449</v>
      </c>
      <c r="C29" s="265" t="s">
        <v>1523</v>
      </c>
      <c r="D29" s="266"/>
      <c r="E29" s="261"/>
      <c r="F29" s="261"/>
      <c r="G29" s="261"/>
      <c r="H29" s="261"/>
      <c r="I29" s="261"/>
      <c r="J29" s="261"/>
      <c r="K29" s="261"/>
      <c r="L29" s="261"/>
      <c r="M29" s="261"/>
      <c r="N29" s="261"/>
      <c r="O29" s="261"/>
      <c r="P29" s="261"/>
      <c r="Q29" s="261"/>
      <c r="R29" s="261"/>
      <c r="S29" s="261"/>
      <c r="T29" s="3"/>
      <c r="U29" s="3"/>
      <c r="V29" s="3"/>
      <c r="W29" s="3"/>
      <c r="X29" s="3"/>
      <c r="Y29" s="3"/>
      <c r="Z29" s="3"/>
      <c r="AA29" s="3"/>
      <c r="AB29" s="3"/>
      <c r="AC29" s="3"/>
      <c r="AD29" s="3"/>
      <c r="AE29" s="3"/>
      <c r="AF29" s="3"/>
      <c r="AG29" s="244"/>
      <c r="AH29" s="4"/>
      <c r="AS29" s="4"/>
    </row>
    <row r="30" spans="1:47" ht="16.149999999999999" customHeight="1">
      <c r="A30" s="3"/>
      <c r="B30" s="266"/>
      <c r="C30" s="262" t="s">
        <v>1524</v>
      </c>
      <c r="D30" s="266"/>
      <c r="E30" s="261"/>
      <c r="F30" s="261"/>
      <c r="G30" s="261"/>
      <c r="H30" s="261"/>
      <c r="I30" s="261"/>
      <c r="J30" s="261"/>
      <c r="K30" s="261"/>
      <c r="L30" s="261"/>
      <c r="M30" s="261"/>
      <c r="N30" s="261"/>
      <c r="O30" s="261"/>
      <c r="P30" s="261"/>
      <c r="Q30" s="261"/>
      <c r="R30" s="261"/>
      <c r="S30" s="261"/>
      <c r="T30" s="3"/>
      <c r="U30" s="3"/>
      <c r="V30" s="3"/>
      <c r="W30" s="3"/>
      <c r="X30" s="3"/>
      <c r="Y30" s="3"/>
      <c r="Z30" s="3"/>
      <c r="AA30" s="3"/>
      <c r="AB30" s="3"/>
      <c r="AC30" s="3"/>
      <c r="AD30" s="3"/>
      <c r="AE30" s="3"/>
      <c r="AF30" s="3"/>
      <c r="AG30" s="244"/>
      <c r="AH30" s="4"/>
      <c r="AS30" s="4"/>
    </row>
    <row r="31" spans="1:47" ht="16.149999999999999" customHeight="1">
      <c r="A31" s="3"/>
      <c r="B31" s="262"/>
      <c r="C31" s="267" t="s">
        <v>1522</v>
      </c>
      <c r="D31" s="262"/>
      <c r="E31" s="259"/>
      <c r="F31" s="259"/>
      <c r="G31" s="259"/>
      <c r="H31" s="259"/>
      <c r="I31" s="259"/>
      <c r="J31" s="259"/>
      <c r="K31" s="259"/>
      <c r="L31" s="259"/>
      <c r="M31" s="259"/>
      <c r="N31" s="259"/>
      <c r="O31" s="259"/>
      <c r="P31" s="259"/>
      <c r="Q31" s="259"/>
      <c r="R31" s="259"/>
      <c r="S31" s="259"/>
      <c r="AD31" s="3"/>
      <c r="AE31" s="3"/>
      <c r="AF31" s="3"/>
      <c r="AG31" s="244"/>
      <c r="AH31" s="4"/>
      <c r="AS31" s="4"/>
    </row>
    <row r="32" spans="1:47" ht="16.149999999999999" customHeight="1">
      <c r="A32" s="3"/>
      <c r="B32" s="262"/>
      <c r="C32" s="267" t="s">
        <v>1530</v>
      </c>
      <c r="D32" s="262"/>
      <c r="E32" s="259"/>
      <c r="F32" s="259"/>
      <c r="G32" s="259"/>
      <c r="H32" s="259"/>
      <c r="I32" s="259"/>
      <c r="J32" s="259"/>
      <c r="K32" s="259"/>
      <c r="L32" s="259"/>
      <c r="M32" s="259"/>
      <c r="N32" s="259"/>
      <c r="O32" s="259"/>
      <c r="P32" s="259"/>
      <c r="Q32" s="259"/>
      <c r="R32" s="259"/>
      <c r="S32" s="259"/>
      <c r="AD32" s="3"/>
      <c r="AE32" s="3"/>
      <c r="AF32" s="3"/>
      <c r="AG32" s="244"/>
      <c r="AH32" s="4"/>
      <c r="AS32" s="4"/>
    </row>
    <row r="33" spans="1:45" ht="16.149999999999999" customHeight="1">
      <c r="A33" s="3"/>
      <c r="B33" s="262"/>
      <c r="C33" s="265" t="s">
        <v>1531</v>
      </c>
      <c r="D33" s="262"/>
      <c r="E33" s="259"/>
      <c r="F33" s="259"/>
      <c r="G33" s="259"/>
      <c r="H33" s="259"/>
      <c r="I33" s="259"/>
      <c r="J33" s="259"/>
      <c r="K33" s="259"/>
      <c r="L33" s="259"/>
      <c r="M33" s="259"/>
      <c r="N33" s="259"/>
      <c r="O33" s="259"/>
      <c r="P33" s="259"/>
      <c r="Q33" s="259"/>
      <c r="R33" s="259"/>
      <c r="S33" s="259"/>
      <c r="AD33" s="3"/>
      <c r="AE33" s="3"/>
      <c r="AF33" s="3"/>
      <c r="AG33" s="244"/>
      <c r="AH33" s="4"/>
      <c r="AS33" s="4"/>
    </row>
    <row r="34" spans="1:45" ht="16.149999999999999" customHeight="1">
      <c r="A34" s="3"/>
      <c r="B34" s="264" t="s">
        <v>1449</v>
      </c>
      <c r="C34" s="265" t="s">
        <v>1525</v>
      </c>
      <c r="D34" s="266"/>
      <c r="E34" s="261"/>
      <c r="F34" s="261"/>
      <c r="G34" s="261"/>
      <c r="H34" s="261"/>
      <c r="I34" s="261"/>
      <c r="J34" s="261"/>
      <c r="K34" s="261"/>
      <c r="L34" s="261"/>
      <c r="M34" s="261"/>
      <c r="N34" s="261"/>
      <c r="O34" s="261"/>
      <c r="P34" s="261"/>
      <c r="Q34" s="261"/>
      <c r="R34" s="261"/>
      <c r="S34" s="261"/>
      <c r="T34" s="3"/>
      <c r="U34" s="3"/>
      <c r="V34" s="3"/>
      <c r="W34" s="3"/>
      <c r="X34" s="3"/>
      <c r="Y34" s="3"/>
      <c r="Z34" s="3"/>
      <c r="AA34" s="3"/>
      <c r="AB34" s="3"/>
      <c r="AC34" s="3"/>
      <c r="AD34" s="3"/>
      <c r="AE34" s="3"/>
      <c r="AF34" s="3"/>
      <c r="AG34" s="244"/>
      <c r="AH34" s="4"/>
      <c r="AS34" s="4"/>
    </row>
    <row r="35" spans="1:45" ht="16.149999999999999" customHeight="1">
      <c r="A35" s="3"/>
      <c r="B35" s="266"/>
      <c r="C35" s="268" t="s">
        <v>1526</v>
      </c>
      <c r="D35" s="266"/>
      <c r="E35" s="261"/>
      <c r="F35" s="261"/>
      <c r="G35" s="261"/>
      <c r="H35" s="261"/>
      <c r="I35" s="261"/>
      <c r="J35" s="261"/>
      <c r="K35" s="261"/>
      <c r="L35" s="261"/>
      <c r="M35" s="261"/>
      <c r="N35" s="261"/>
      <c r="O35" s="261"/>
      <c r="P35" s="261"/>
      <c r="Q35" s="261"/>
      <c r="R35" s="261"/>
      <c r="S35" s="261"/>
      <c r="T35" s="3"/>
      <c r="U35" s="3"/>
      <c r="V35" s="3"/>
      <c r="W35" s="3"/>
      <c r="X35" s="3"/>
      <c r="Y35" s="3"/>
      <c r="Z35" s="3"/>
      <c r="AA35" s="3"/>
      <c r="AB35" s="3"/>
      <c r="AC35" s="3"/>
      <c r="AD35" s="3"/>
      <c r="AE35" s="3"/>
      <c r="AF35" s="3"/>
      <c r="AG35" s="244"/>
      <c r="AH35" s="4"/>
      <c r="AS35" s="4"/>
    </row>
    <row r="36" spans="1:45" ht="16.149999999999999" customHeight="1">
      <c r="A36" s="3"/>
      <c r="B36" s="264" t="s">
        <v>1449</v>
      </c>
      <c r="C36" s="268" t="s">
        <v>1527</v>
      </c>
      <c r="D36" s="266"/>
      <c r="E36" s="261"/>
      <c r="F36" s="261"/>
      <c r="G36" s="261"/>
      <c r="H36" s="261"/>
      <c r="I36" s="261"/>
      <c r="J36" s="261"/>
      <c r="K36" s="261"/>
      <c r="L36" s="261"/>
      <c r="M36" s="261"/>
      <c r="N36" s="261"/>
      <c r="O36" s="261"/>
      <c r="P36" s="261"/>
      <c r="Q36" s="261"/>
      <c r="R36" s="261"/>
      <c r="S36" s="261"/>
      <c r="T36" s="3"/>
      <c r="U36" s="3"/>
      <c r="V36" s="3"/>
      <c r="W36" s="3"/>
      <c r="X36" s="3"/>
      <c r="Y36" s="3"/>
      <c r="Z36" s="3"/>
      <c r="AA36" s="3"/>
      <c r="AB36" s="3"/>
      <c r="AC36" s="3"/>
      <c r="AD36" s="3"/>
      <c r="AE36" s="3"/>
      <c r="AF36" s="3"/>
      <c r="AG36" s="244"/>
      <c r="AH36" s="4"/>
      <c r="AS36" s="4"/>
    </row>
    <row r="37" spans="1:45" ht="16.149999999999999" customHeight="1">
      <c r="A37" s="3"/>
      <c r="B37" s="117"/>
      <c r="C37" s="2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44"/>
      <c r="AH37" s="4"/>
      <c r="AS37" s="4"/>
    </row>
    <row r="38" spans="1:45" ht="16.149999999999999" customHeight="1">
      <c r="A38" s="166" t="s">
        <v>1555</v>
      </c>
      <c r="B38" s="117"/>
      <c r="C38" s="21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244"/>
      <c r="AH38" s="4"/>
      <c r="AS38" s="4"/>
    </row>
    <row r="39" spans="1:45" ht="16.149999999999999" customHeight="1">
      <c r="A39" s="3"/>
      <c r="B39" s="42" t="s">
        <v>1556</v>
      </c>
      <c r="C39" s="650" t="s">
        <v>1557</v>
      </c>
      <c r="D39" s="651"/>
      <c r="E39" s="651"/>
      <c r="F39" s="651"/>
      <c r="G39" s="651"/>
      <c r="H39" s="651"/>
      <c r="I39" s="652"/>
      <c r="J39" s="3"/>
      <c r="K39" s="42" t="s">
        <v>1556</v>
      </c>
      <c r="L39" s="650" t="s">
        <v>1557</v>
      </c>
      <c r="M39" s="651"/>
      <c r="N39" s="651"/>
      <c r="O39" s="651"/>
      <c r="P39" s="651"/>
      <c r="Q39" s="651"/>
      <c r="R39" s="652"/>
      <c r="S39" s="3"/>
      <c r="T39" s="42" t="s">
        <v>1556</v>
      </c>
      <c r="U39" s="650" t="s">
        <v>1557</v>
      </c>
      <c r="V39" s="651"/>
      <c r="W39" s="651"/>
      <c r="X39" s="651"/>
      <c r="Y39" s="651"/>
      <c r="Z39" s="651"/>
      <c r="AA39" s="652"/>
      <c r="AB39" s="3"/>
      <c r="AC39" s="3"/>
      <c r="AD39" s="3"/>
      <c r="AE39" s="3"/>
      <c r="AF39" s="3"/>
      <c r="AG39" s="244"/>
      <c r="AH39" s="4"/>
      <c r="AS39" s="4"/>
    </row>
    <row r="40" spans="1:45" ht="16.149999999999999" customHeight="1">
      <c r="A40" s="3"/>
      <c r="B40" s="42">
        <v>1</v>
      </c>
      <c r="C40" s="647"/>
      <c r="D40" s="648"/>
      <c r="E40" s="648"/>
      <c r="F40" s="648"/>
      <c r="G40" s="648"/>
      <c r="H40" s="648"/>
      <c r="I40" s="649"/>
      <c r="J40" s="3"/>
      <c r="K40" s="42">
        <v>21</v>
      </c>
      <c r="L40" s="647"/>
      <c r="M40" s="648"/>
      <c r="N40" s="648"/>
      <c r="O40" s="648"/>
      <c r="P40" s="648"/>
      <c r="Q40" s="648"/>
      <c r="R40" s="649"/>
      <c r="S40" s="3"/>
      <c r="T40" s="42">
        <v>41</v>
      </c>
      <c r="U40" s="647"/>
      <c r="V40" s="648"/>
      <c r="W40" s="648"/>
      <c r="X40" s="648"/>
      <c r="Y40" s="648"/>
      <c r="Z40" s="648"/>
      <c r="AA40" s="649"/>
      <c r="AB40" s="3"/>
      <c r="AC40" s="3"/>
      <c r="AD40" s="3"/>
      <c r="AE40" s="3"/>
      <c r="AF40" s="3"/>
      <c r="AG40" s="244"/>
      <c r="AH40" s="4"/>
      <c r="AS40" s="4"/>
    </row>
    <row r="41" spans="1:45" ht="16.149999999999999" customHeight="1">
      <c r="A41" s="3"/>
      <c r="B41" s="42">
        <v>2</v>
      </c>
      <c r="C41" s="647"/>
      <c r="D41" s="648"/>
      <c r="E41" s="648"/>
      <c r="F41" s="648"/>
      <c r="G41" s="648"/>
      <c r="H41" s="648"/>
      <c r="I41" s="649"/>
      <c r="J41" s="3"/>
      <c r="K41" s="42">
        <v>22</v>
      </c>
      <c r="L41" s="647"/>
      <c r="M41" s="648"/>
      <c r="N41" s="648"/>
      <c r="O41" s="648"/>
      <c r="P41" s="648"/>
      <c r="Q41" s="648"/>
      <c r="R41" s="649"/>
      <c r="S41" s="3"/>
      <c r="T41" s="42">
        <v>42</v>
      </c>
      <c r="U41" s="647"/>
      <c r="V41" s="648"/>
      <c r="W41" s="648"/>
      <c r="X41" s="648"/>
      <c r="Y41" s="648"/>
      <c r="Z41" s="648"/>
      <c r="AA41" s="649"/>
      <c r="AB41" s="3"/>
      <c r="AC41" s="3"/>
      <c r="AD41" s="3"/>
      <c r="AE41" s="3"/>
      <c r="AF41" s="3"/>
      <c r="AG41" s="244"/>
      <c r="AH41" s="4"/>
      <c r="AS41" s="4"/>
    </row>
    <row r="42" spans="1:45" ht="16.149999999999999" customHeight="1">
      <c r="A42" s="3"/>
      <c r="B42" s="42">
        <v>3</v>
      </c>
      <c r="C42" s="647"/>
      <c r="D42" s="648"/>
      <c r="E42" s="648"/>
      <c r="F42" s="648"/>
      <c r="G42" s="648"/>
      <c r="H42" s="648"/>
      <c r="I42" s="649"/>
      <c r="J42" s="3"/>
      <c r="K42" s="42">
        <v>23</v>
      </c>
      <c r="L42" s="647"/>
      <c r="M42" s="648"/>
      <c r="N42" s="648"/>
      <c r="O42" s="648"/>
      <c r="P42" s="648"/>
      <c r="Q42" s="648"/>
      <c r="R42" s="649"/>
      <c r="S42" s="3"/>
      <c r="T42" s="42">
        <v>43</v>
      </c>
      <c r="U42" s="647"/>
      <c r="V42" s="648"/>
      <c r="W42" s="648"/>
      <c r="X42" s="648"/>
      <c r="Y42" s="648"/>
      <c r="Z42" s="648"/>
      <c r="AA42" s="649"/>
      <c r="AB42" s="3"/>
      <c r="AC42" s="3"/>
      <c r="AD42" s="3"/>
      <c r="AE42" s="3"/>
      <c r="AF42" s="3"/>
      <c r="AG42" s="244"/>
      <c r="AH42" s="4"/>
      <c r="AS42" s="4"/>
    </row>
    <row r="43" spans="1:45" ht="16.149999999999999" customHeight="1">
      <c r="A43" s="3"/>
      <c r="B43" s="42">
        <v>4</v>
      </c>
      <c r="C43" s="647"/>
      <c r="D43" s="648"/>
      <c r="E43" s="648"/>
      <c r="F43" s="648"/>
      <c r="G43" s="648"/>
      <c r="H43" s="648"/>
      <c r="I43" s="649"/>
      <c r="J43" s="3"/>
      <c r="K43" s="42">
        <v>24</v>
      </c>
      <c r="L43" s="647"/>
      <c r="M43" s="648"/>
      <c r="N43" s="648"/>
      <c r="O43" s="648"/>
      <c r="P43" s="648"/>
      <c r="Q43" s="648"/>
      <c r="R43" s="649"/>
      <c r="S43" s="3"/>
      <c r="T43" s="42">
        <v>44</v>
      </c>
      <c r="U43" s="647"/>
      <c r="V43" s="648"/>
      <c r="W43" s="648"/>
      <c r="X43" s="648"/>
      <c r="Y43" s="648"/>
      <c r="Z43" s="648"/>
      <c r="AA43" s="649"/>
      <c r="AB43" s="3"/>
      <c r="AC43" s="3"/>
      <c r="AD43" s="3"/>
      <c r="AE43" s="3"/>
      <c r="AF43" s="3"/>
      <c r="AG43" s="244"/>
      <c r="AH43" s="4"/>
      <c r="AS43" s="4"/>
    </row>
    <row r="44" spans="1:45" ht="16.149999999999999" customHeight="1">
      <c r="A44" s="3"/>
      <c r="B44" s="42">
        <v>5</v>
      </c>
      <c r="C44" s="647"/>
      <c r="D44" s="648"/>
      <c r="E44" s="648"/>
      <c r="F44" s="648"/>
      <c r="G44" s="648"/>
      <c r="H44" s="648"/>
      <c r="I44" s="649"/>
      <c r="J44" s="3"/>
      <c r="K44" s="42">
        <v>25</v>
      </c>
      <c r="L44" s="647"/>
      <c r="M44" s="648"/>
      <c r="N44" s="648"/>
      <c r="O44" s="648"/>
      <c r="P44" s="648"/>
      <c r="Q44" s="648"/>
      <c r="R44" s="649"/>
      <c r="S44" s="3"/>
      <c r="T44" s="42">
        <v>45</v>
      </c>
      <c r="U44" s="647"/>
      <c r="V44" s="648"/>
      <c r="W44" s="648"/>
      <c r="X44" s="648"/>
      <c r="Y44" s="648"/>
      <c r="Z44" s="648"/>
      <c r="AA44" s="649"/>
      <c r="AB44" s="3"/>
      <c r="AC44" s="3"/>
      <c r="AD44" s="3"/>
      <c r="AE44" s="3"/>
      <c r="AF44" s="3"/>
      <c r="AG44" s="244"/>
      <c r="AH44" s="4"/>
      <c r="AS44" s="4"/>
    </row>
    <row r="45" spans="1:45" ht="16.149999999999999" customHeight="1">
      <c r="A45" s="3"/>
      <c r="B45" s="42">
        <v>6</v>
      </c>
      <c r="C45" s="647"/>
      <c r="D45" s="648"/>
      <c r="E45" s="648"/>
      <c r="F45" s="648"/>
      <c r="G45" s="648"/>
      <c r="H45" s="648"/>
      <c r="I45" s="649"/>
      <c r="J45" s="3"/>
      <c r="K45" s="42">
        <v>26</v>
      </c>
      <c r="L45" s="647"/>
      <c r="M45" s="648"/>
      <c r="N45" s="648"/>
      <c r="O45" s="648"/>
      <c r="P45" s="648"/>
      <c r="Q45" s="648"/>
      <c r="R45" s="649"/>
      <c r="S45" s="3"/>
      <c r="T45" s="42">
        <v>46</v>
      </c>
      <c r="U45" s="647"/>
      <c r="V45" s="648"/>
      <c r="W45" s="648"/>
      <c r="X45" s="648"/>
      <c r="Y45" s="648"/>
      <c r="Z45" s="648"/>
      <c r="AA45" s="649"/>
      <c r="AB45" s="3"/>
      <c r="AC45" s="3"/>
      <c r="AD45" s="3"/>
      <c r="AE45" s="3"/>
      <c r="AF45" s="3"/>
      <c r="AG45" s="244"/>
      <c r="AH45" s="4"/>
      <c r="AS45" s="4"/>
    </row>
    <row r="46" spans="1:45" ht="16.149999999999999" customHeight="1">
      <c r="A46" s="3"/>
      <c r="B46" s="42">
        <v>7</v>
      </c>
      <c r="C46" s="647"/>
      <c r="D46" s="648"/>
      <c r="E46" s="648"/>
      <c r="F46" s="648"/>
      <c r="G46" s="648"/>
      <c r="H46" s="648"/>
      <c r="I46" s="649"/>
      <c r="J46" s="3"/>
      <c r="K46" s="42">
        <v>27</v>
      </c>
      <c r="L46" s="647"/>
      <c r="M46" s="648"/>
      <c r="N46" s="648"/>
      <c r="O46" s="648"/>
      <c r="P46" s="648"/>
      <c r="Q46" s="648"/>
      <c r="R46" s="649"/>
      <c r="S46" s="3"/>
      <c r="T46" s="42">
        <v>47</v>
      </c>
      <c r="U46" s="647"/>
      <c r="V46" s="648"/>
      <c r="W46" s="648"/>
      <c r="X46" s="648"/>
      <c r="Y46" s="648"/>
      <c r="Z46" s="648"/>
      <c r="AA46" s="649"/>
      <c r="AB46" s="3"/>
      <c r="AC46" s="3"/>
      <c r="AD46" s="3"/>
      <c r="AE46" s="3"/>
      <c r="AF46" s="3"/>
      <c r="AG46" s="244"/>
      <c r="AH46" s="4"/>
      <c r="AS46" s="4"/>
    </row>
    <row r="47" spans="1:45" ht="16.149999999999999" customHeight="1">
      <c r="A47" s="3"/>
      <c r="B47" s="42">
        <v>8</v>
      </c>
      <c r="C47" s="647"/>
      <c r="D47" s="648"/>
      <c r="E47" s="648"/>
      <c r="F47" s="648"/>
      <c r="G47" s="648"/>
      <c r="H47" s="648"/>
      <c r="I47" s="649"/>
      <c r="J47" s="3"/>
      <c r="K47" s="42">
        <v>28</v>
      </c>
      <c r="L47" s="647"/>
      <c r="M47" s="648"/>
      <c r="N47" s="648"/>
      <c r="O47" s="648"/>
      <c r="P47" s="648"/>
      <c r="Q47" s="648"/>
      <c r="R47" s="649"/>
      <c r="S47" s="3"/>
      <c r="T47" s="42">
        <v>48</v>
      </c>
      <c r="U47" s="647"/>
      <c r="V47" s="648"/>
      <c r="W47" s="648"/>
      <c r="X47" s="648"/>
      <c r="Y47" s="648"/>
      <c r="Z47" s="648"/>
      <c r="AA47" s="649"/>
      <c r="AB47" s="3"/>
      <c r="AC47" s="3"/>
      <c r="AD47" s="3"/>
      <c r="AE47" s="3"/>
      <c r="AF47" s="3"/>
      <c r="AG47" s="244"/>
      <c r="AH47" s="4"/>
      <c r="AS47" s="4"/>
    </row>
    <row r="48" spans="1:45" ht="16.149999999999999" customHeight="1">
      <c r="A48" s="3"/>
      <c r="B48" s="42">
        <v>9</v>
      </c>
      <c r="C48" s="647"/>
      <c r="D48" s="648"/>
      <c r="E48" s="648"/>
      <c r="F48" s="648"/>
      <c r="G48" s="648"/>
      <c r="H48" s="648"/>
      <c r="I48" s="649"/>
      <c r="J48" s="3"/>
      <c r="K48" s="42">
        <v>29</v>
      </c>
      <c r="L48" s="647"/>
      <c r="M48" s="648"/>
      <c r="N48" s="648"/>
      <c r="O48" s="648"/>
      <c r="P48" s="648"/>
      <c r="Q48" s="648"/>
      <c r="R48" s="649"/>
      <c r="S48" s="3"/>
      <c r="T48" s="42">
        <v>49</v>
      </c>
      <c r="U48" s="647"/>
      <c r="V48" s="648"/>
      <c r="W48" s="648"/>
      <c r="X48" s="648"/>
      <c r="Y48" s="648"/>
      <c r="Z48" s="648"/>
      <c r="AA48" s="649"/>
      <c r="AB48" s="3"/>
      <c r="AC48" s="3"/>
      <c r="AD48" s="3"/>
      <c r="AE48" s="3"/>
      <c r="AF48" s="3"/>
      <c r="AG48" s="244"/>
      <c r="AH48" s="4"/>
      <c r="AS48" s="4"/>
    </row>
    <row r="49" spans="1:45" ht="16.149999999999999" customHeight="1">
      <c r="A49" s="3"/>
      <c r="B49" s="42">
        <v>10</v>
      </c>
      <c r="C49" s="647"/>
      <c r="D49" s="648"/>
      <c r="E49" s="648"/>
      <c r="F49" s="648"/>
      <c r="G49" s="648"/>
      <c r="H49" s="648"/>
      <c r="I49" s="649"/>
      <c r="J49" s="3"/>
      <c r="K49" s="42">
        <v>30</v>
      </c>
      <c r="L49" s="647"/>
      <c r="M49" s="648"/>
      <c r="N49" s="648"/>
      <c r="O49" s="648"/>
      <c r="P49" s="648"/>
      <c r="Q49" s="648"/>
      <c r="R49" s="649"/>
      <c r="S49" s="3"/>
      <c r="T49" s="42">
        <v>50</v>
      </c>
      <c r="U49" s="647"/>
      <c r="V49" s="648"/>
      <c r="W49" s="648"/>
      <c r="X49" s="648"/>
      <c r="Y49" s="648"/>
      <c r="Z49" s="648"/>
      <c r="AA49" s="649"/>
      <c r="AB49" s="3"/>
      <c r="AC49" s="3"/>
      <c r="AD49" s="3"/>
      <c r="AE49" s="3"/>
      <c r="AF49" s="3"/>
      <c r="AG49" s="244"/>
      <c r="AH49" s="4"/>
      <c r="AS49" s="4"/>
    </row>
    <row r="50" spans="1:45" ht="16.149999999999999" customHeight="1">
      <c r="A50" s="3"/>
      <c r="B50" s="42">
        <v>11</v>
      </c>
      <c r="C50" s="647"/>
      <c r="D50" s="648"/>
      <c r="E50" s="648"/>
      <c r="F50" s="648"/>
      <c r="G50" s="648"/>
      <c r="H50" s="648"/>
      <c r="I50" s="649"/>
      <c r="J50" s="3"/>
      <c r="K50" s="42">
        <v>31</v>
      </c>
      <c r="L50" s="647"/>
      <c r="M50" s="648"/>
      <c r="N50" s="648"/>
      <c r="O50" s="648"/>
      <c r="P50" s="648"/>
      <c r="Q50" s="648"/>
      <c r="R50" s="649"/>
      <c r="S50" s="3"/>
      <c r="T50" s="42">
        <v>51</v>
      </c>
      <c r="U50" s="647"/>
      <c r="V50" s="648"/>
      <c r="W50" s="648"/>
      <c r="X50" s="648"/>
      <c r="Y50" s="648"/>
      <c r="Z50" s="648"/>
      <c r="AA50" s="649"/>
      <c r="AB50" s="3"/>
      <c r="AC50" s="3"/>
      <c r="AD50" s="3"/>
      <c r="AE50" s="3"/>
      <c r="AF50" s="3"/>
      <c r="AG50" s="244"/>
      <c r="AH50" s="4"/>
      <c r="AS50" s="4"/>
    </row>
    <row r="51" spans="1:45" ht="16.149999999999999" customHeight="1">
      <c r="A51" s="3"/>
      <c r="B51" s="42">
        <v>12</v>
      </c>
      <c r="C51" s="647"/>
      <c r="D51" s="648"/>
      <c r="E51" s="648"/>
      <c r="F51" s="648"/>
      <c r="G51" s="648"/>
      <c r="H51" s="648"/>
      <c r="I51" s="649"/>
      <c r="J51" s="3"/>
      <c r="K51" s="42">
        <v>32</v>
      </c>
      <c r="L51" s="647"/>
      <c r="M51" s="648"/>
      <c r="N51" s="648"/>
      <c r="O51" s="648"/>
      <c r="P51" s="648"/>
      <c r="Q51" s="648"/>
      <c r="R51" s="649"/>
      <c r="S51" s="3"/>
      <c r="T51" s="42">
        <v>52</v>
      </c>
      <c r="U51" s="647"/>
      <c r="V51" s="648"/>
      <c r="W51" s="648"/>
      <c r="X51" s="648"/>
      <c r="Y51" s="648"/>
      <c r="Z51" s="648"/>
      <c r="AA51" s="649"/>
      <c r="AB51" s="3"/>
      <c r="AC51" s="3"/>
      <c r="AD51" s="3"/>
      <c r="AE51" s="3"/>
      <c r="AF51" s="3"/>
      <c r="AG51" s="244"/>
      <c r="AH51" s="4"/>
      <c r="AS51" s="4"/>
    </row>
    <row r="52" spans="1:45" ht="16.149999999999999" customHeight="1">
      <c r="A52" s="3"/>
      <c r="B52" s="42">
        <v>13</v>
      </c>
      <c r="C52" s="647"/>
      <c r="D52" s="648"/>
      <c r="E52" s="648"/>
      <c r="F52" s="648"/>
      <c r="G52" s="648"/>
      <c r="H52" s="648"/>
      <c r="I52" s="649"/>
      <c r="J52" s="3"/>
      <c r="K52" s="42">
        <v>33</v>
      </c>
      <c r="L52" s="647"/>
      <c r="M52" s="648"/>
      <c r="N52" s="648"/>
      <c r="O52" s="648"/>
      <c r="P52" s="648"/>
      <c r="Q52" s="648"/>
      <c r="R52" s="649"/>
      <c r="S52" s="3"/>
      <c r="T52" s="42">
        <v>53</v>
      </c>
      <c r="U52" s="647"/>
      <c r="V52" s="648"/>
      <c r="W52" s="648"/>
      <c r="X52" s="648"/>
      <c r="Y52" s="648"/>
      <c r="Z52" s="648"/>
      <c r="AA52" s="649"/>
      <c r="AB52" s="3"/>
      <c r="AC52" s="3"/>
      <c r="AD52" s="3"/>
      <c r="AE52" s="3"/>
      <c r="AF52" s="3"/>
      <c r="AG52" s="244"/>
      <c r="AH52" s="4"/>
      <c r="AS52" s="4"/>
    </row>
    <row r="53" spans="1:45" ht="16.149999999999999" customHeight="1">
      <c r="A53" s="3"/>
      <c r="B53" s="42">
        <v>14</v>
      </c>
      <c r="C53" s="647"/>
      <c r="D53" s="648"/>
      <c r="E53" s="648"/>
      <c r="F53" s="648"/>
      <c r="G53" s="648"/>
      <c r="H53" s="648"/>
      <c r="I53" s="649"/>
      <c r="J53" s="3"/>
      <c r="K53" s="42">
        <v>34</v>
      </c>
      <c r="L53" s="647"/>
      <c r="M53" s="648"/>
      <c r="N53" s="648"/>
      <c r="O53" s="648"/>
      <c r="P53" s="648"/>
      <c r="Q53" s="648"/>
      <c r="R53" s="649"/>
      <c r="S53" s="3"/>
      <c r="T53" s="42">
        <v>54</v>
      </c>
      <c r="U53" s="647"/>
      <c r="V53" s="648"/>
      <c r="W53" s="648"/>
      <c r="X53" s="648"/>
      <c r="Y53" s="648"/>
      <c r="Z53" s="648"/>
      <c r="AA53" s="649"/>
      <c r="AB53" s="3"/>
      <c r="AC53" s="3"/>
      <c r="AD53" s="3"/>
      <c r="AE53" s="3"/>
      <c r="AF53" s="3"/>
      <c r="AG53" s="244"/>
      <c r="AH53" s="4"/>
      <c r="AS53" s="4"/>
    </row>
    <row r="54" spans="1:45" ht="16.149999999999999" customHeight="1">
      <c r="A54" s="3"/>
      <c r="B54" s="42">
        <v>15</v>
      </c>
      <c r="C54" s="647"/>
      <c r="D54" s="648"/>
      <c r="E54" s="648"/>
      <c r="F54" s="648"/>
      <c r="G54" s="648"/>
      <c r="H54" s="648"/>
      <c r="I54" s="649"/>
      <c r="J54" s="3"/>
      <c r="K54" s="42">
        <v>35</v>
      </c>
      <c r="L54" s="647"/>
      <c r="M54" s="648"/>
      <c r="N54" s="648"/>
      <c r="O54" s="648"/>
      <c r="P54" s="648"/>
      <c r="Q54" s="648"/>
      <c r="R54" s="649"/>
      <c r="S54" s="3"/>
      <c r="T54" s="42">
        <v>55</v>
      </c>
      <c r="U54" s="647"/>
      <c r="V54" s="648"/>
      <c r="W54" s="648"/>
      <c r="X54" s="648"/>
      <c r="Y54" s="648"/>
      <c r="Z54" s="648"/>
      <c r="AA54" s="649"/>
      <c r="AB54" s="3"/>
      <c r="AC54" s="3"/>
      <c r="AD54" s="3"/>
      <c r="AE54" s="3"/>
      <c r="AF54" s="3"/>
      <c r="AG54" s="244"/>
      <c r="AH54" s="4"/>
      <c r="AS54" s="4"/>
    </row>
    <row r="55" spans="1:45" ht="16.149999999999999" customHeight="1">
      <c r="A55" s="3"/>
      <c r="B55" s="42">
        <v>16</v>
      </c>
      <c r="C55" s="647"/>
      <c r="D55" s="648"/>
      <c r="E55" s="648"/>
      <c r="F55" s="648"/>
      <c r="G55" s="648"/>
      <c r="H55" s="648"/>
      <c r="I55" s="649"/>
      <c r="J55" s="3"/>
      <c r="K55" s="42">
        <v>36</v>
      </c>
      <c r="L55" s="647"/>
      <c r="M55" s="648"/>
      <c r="N55" s="648"/>
      <c r="O55" s="648"/>
      <c r="P55" s="648"/>
      <c r="Q55" s="648"/>
      <c r="R55" s="649"/>
      <c r="S55" s="3"/>
      <c r="T55" s="42">
        <v>56</v>
      </c>
      <c r="U55" s="647"/>
      <c r="V55" s="648"/>
      <c r="W55" s="648"/>
      <c r="X55" s="648"/>
      <c r="Y55" s="648"/>
      <c r="Z55" s="648"/>
      <c r="AA55" s="649"/>
      <c r="AB55" s="3"/>
      <c r="AC55" s="3"/>
      <c r="AD55" s="3"/>
      <c r="AE55" s="3"/>
      <c r="AF55" s="3"/>
      <c r="AG55" s="244"/>
      <c r="AH55" s="4"/>
      <c r="AS55" s="4"/>
    </row>
    <row r="56" spans="1:45" ht="16.149999999999999" customHeight="1">
      <c r="A56" s="3"/>
      <c r="B56" s="42">
        <v>17</v>
      </c>
      <c r="C56" s="647"/>
      <c r="D56" s="648"/>
      <c r="E56" s="648"/>
      <c r="F56" s="648"/>
      <c r="G56" s="648"/>
      <c r="H56" s="648"/>
      <c r="I56" s="649"/>
      <c r="J56" s="3"/>
      <c r="K56" s="42">
        <v>37</v>
      </c>
      <c r="L56" s="647"/>
      <c r="M56" s="648"/>
      <c r="N56" s="648"/>
      <c r="O56" s="648"/>
      <c r="P56" s="648"/>
      <c r="Q56" s="648"/>
      <c r="R56" s="649"/>
      <c r="S56" s="3"/>
      <c r="T56" s="42">
        <v>57</v>
      </c>
      <c r="U56" s="647"/>
      <c r="V56" s="648"/>
      <c r="W56" s="648"/>
      <c r="X56" s="648"/>
      <c r="Y56" s="648"/>
      <c r="Z56" s="648"/>
      <c r="AA56" s="649"/>
      <c r="AB56" s="3"/>
      <c r="AC56" s="3"/>
      <c r="AD56" s="3"/>
      <c r="AE56" s="3"/>
      <c r="AF56" s="3"/>
      <c r="AG56" s="244"/>
      <c r="AH56" s="4"/>
      <c r="AS56" s="4"/>
    </row>
    <row r="57" spans="1:45" ht="16.149999999999999" customHeight="1">
      <c r="A57" s="3"/>
      <c r="B57" s="42">
        <v>18</v>
      </c>
      <c r="C57" s="647"/>
      <c r="D57" s="648"/>
      <c r="E57" s="648"/>
      <c r="F57" s="648"/>
      <c r="G57" s="648"/>
      <c r="H57" s="648"/>
      <c r="I57" s="649"/>
      <c r="J57" s="3"/>
      <c r="K57" s="42">
        <v>38</v>
      </c>
      <c r="L57" s="647"/>
      <c r="M57" s="648"/>
      <c r="N57" s="648"/>
      <c r="O57" s="648"/>
      <c r="P57" s="648"/>
      <c r="Q57" s="648"/>
      <c r="R57" s="649"/>
      <c r="S57" s="3"/>
      <c r="T57" s="42">
        <v>58</v>
      </c>
      <c r="U57" s="647"/>
      <c r="V57" s="648"/>
      <c r="W57" s="648"/>
      <c r="X57" s="648"/>
      <c r="Y57" s="648"/>
      <c r="Z57" s="648"/>
      <c r="AA57" s="649"/>
      <c r="AB57" s="3"/>
      <c r="AC57" s="3"/>
      <c r="AD57" s="3"/>
      <c r="AE57" s="3"/>
      <c r="AF57" s="3"/>
      <c r="AG57" s="244"/>
      <c r="AH57" s="4"/>
      <c r="AS57" s="4"/>
    </row>
    <row r="58" spans="1:45" ht="16.149999999999999" customHeight="1">
      <c r="A58" s="3"/>
      <c r="B58" s="42">
        <v>19</v>
      </c>
      <c r="C58" s="647"/>
      <c r="D58" s="648"/>
      <c r="E58" s="648"/>
      <c r="F58" s="648"/>
      <c r="G58" s="648"/>
      <c r="H58" s="648"/>
      <c r="I58" s="649"/>
      <c r="J58" s="3"/>
      <c r="K58" s="42">
        <v>39</v>
      </c>
      <c r="L58" s="647"/>
      <c r="M58" s="648"/>
      <c r="N58" s="648"/>
      <c r="O58" s="648"/>
      <c r="P58" s="648"/>
      <c r="Q58" s="648"/>
      <c r="R58" s="649"/>
      <c r="S58" s="3"/>
      <c r="T58" s="42">
        <v>59</v>
      </c>
      <c r="U58" s="647"/>
      <c r="V58" s="648"/>
      <c r="W58" s="648"/>
      <c r="X58" s="648"/>
      <c r="Y58" s="648"/>
      <c r="Z58" s="648"/>
      <c r="AA58" s="649"/>
      <c r="AB58" s="3"/>
      <c r="AC58" s="3"/>
      <c r="AD58" s="3"/>
      <c r="AE58" s="3"/>
      <c r="AF58" s="3"/>
      <c r="AG58" s="244"/>
      <c r="AH58" s="4"/>
      <c r="AS58" s="4"/>
    </row>
    <row r="59" spans="1:45" ht="16.149999999999999" customHeight="1">
      <c r="A59" s="3"/>
      <c r="B59" s="42">
        <v>20</v>
      </c>
      <c r="C59" s="647"/>
      <c r="D59" s="648"/>
      <c r="E59" s="648"/>
      <c r="F59" s="648"/>
      <c r="G59" s="648"/>
      <c r="H59" s="648"/>
      <c r="I59" s="649"/>
      <c r="J59" s="3"/>
      <c r="K59" s="42">
        <v>40</v>
      </c>
      <c r="L59" s="647"/>
      <c r="M59" s="648"/>
      <c r="N59" s="648"/>
      <c r="O59" s="648"/>
      <c r="P59" s="648"/>
      <c r="Q59" s="648"/>
      <c r="R59" s="649"/>
      <c r="S59" s="3"/>
      <c r="T59" s="42">
        <v>60</v>
      </c>
      <c r="U59" s="647"/>
      <c r="V59" s="648"/>
      <c r="W59" s="648"/>
      <c r="X59" s="648"/>
      <c r="Y59" s="648"/>
      <c r="Z59" s="648"/>
      <c r="AA59" s="649"/>
      <c r="AB59" s="3"/>
      <c r="AC59" s="3"/>
      <c r="AD59" s="3"/>
      <c r="AE59" s="3"/>
      <c r="AF59" s="3"/>
      <c r="AG59" s="244"/>
      <c r="AH59" s="4"/>
      <c r="AS59" s="4"/>
    </row>
    <row r="60" spans="1:45" ht="16.149999999999999" customHeight="1">
      <c r="A60" s="3"/>
      <c r="B60" s="117"/>
      <c r="C60" s="212"/>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44"/>
      <c r="AH60" s="4"/>
      <c r="AS60" s="4"/>
    </row>
    <row r="61" spans="1:45" ht="16.149999999999999" customHeight="1">
      <c r="A61" s="3"/>
      <c r="B61" s="117"/>
      <c r="C61" s="212"/>
      <c r="D61" s="3"/>
      <c r="E61" s="3"/>
      <c r="F61" s="3"/>
      <c r="G61" s="3"/>
      <c r="H61" s="3"/>
      <c r="I61" s="3"/>
      <c r="J61" s="3"/>
      <c r="K61" s="3"/>
      <c r="L61" s="3"/>
      <c r="M61" s="3"/>
      <c r="N61" s="3"/>
      <c r="O61" s="3"/>
      <c r="P61" s="3"/>
      <c r="Q61" s="3"/>
      <c r="R61" s="3"/>
      <c r="S61" s="3"/>
      <c r="T61" s="3"/>
      <c r="U61" s="3"/>
      <c r="V61" s="3"/>
      <c r="W61" s="3"/>
      <c r="X61" s="3" t="s">
        <v>1559</v>
      </c>
      <c r="Y61" s="653"/>
      <c r="Z61" s="653"/>
      <c r="AA61" s="3" t="s">
        <v>1558</v>
      </c>
      <c r="AB61" s="3"/>
      <c r="AC61" s="3"/>
      <c r="AD61" s="3"/>
      <c r="AE61" s="3"/>
      <c r="AF61" s="3"/>
      <c r="AG61" s="244"/>
      <c r="AH61" s="4"/>
      <c r="AS61" s="4"/>
    </row>
    <row r="62" spans="1:45" ht="16.149999999999999" customHeight="1">
      <c r="A62" s="166"/>
      <c r="B62" s="264" t="s">
        <v>1449</v>
      </c>
      <c r="C62" s="265" t="s">
        <v>1564</v>
      </c>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244"/>
      <c r="AH62" s="4"/>
      <c r="AS62" s="4"/>
    </row>
    <row r="63" spans="1:45" ht="16.149999999999999" customHeight="1">
      <c r="A63" s="166"/>
      <c r="B63" s="264" t="s">
        <v>1449</v>
      </c>
      <c r="C63" s="265" t="s">
        <v>1565</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244"/>
      <c r="AH63" s="4"/>
      <c r="AS63" s="4"/>
    </row>
    <row r="64" spans="1:45" ht="16.149999999999999" customHeight="1">
      <c r="A64" s="166"/>
      <c r="B64" s="264" t="s">
        <v>1449</v>
      </c>
      <c r="C64" s="268" t="s">
        <v>1566</v>
      </c>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244"/>
      <c r="AH64" s="4"/>
      <c r="AS64" s="4"/>
    </row>
    <row r="65" spans="1:45" ht="16.149999999999999" customHeight="1">
      <c r="A65" s="166"/>
      <c r="B65" s="117"/>
      <c r="C65" s="268" t="s">
        <v>1567</v>
      </c>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244"/>
      <c r="AH65" s="4"/>
      <c r="AS65" s="4"/>
    </row>
    <row r="66" spans="1:45" ht="16.149999999999999" customHeight="1">
      <c r="A66" s="166"/>
      <c r="B66" s="117"/>
      <c r="C66" s="268" t="s">
        <v>1568</v>
      </c>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244"/>
      <c r="AH66" s="4"/>
      <c r="AS66" s="4"/>
    </row>
    <row r="67" spans="1:45" ht="16.149999999999999" customHeight="1">
      <c r="A67" s="166"/>
      <c r="B67" s="117"/>
      <c r="C67" s="212"/>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244"/>
      <c r="AH67" s="4"/>
      <c r="AS67" s="4"/>
    </row>
    <row r="68" spans="1:45" ht="16.149999999999999" customHeight="1" outlineLevel="1">
      <c r="A68" s="166" t="s">
        <v>1544</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244"/>
      <c r="AB68" s="244"/>
      <c r="AC68" s="244"/>
      <c r="AD68" s="244"/>
      <c r="AE68" s="244"/>
      <c r="AF68" s="48"/>
    </row>
    <row r="69" spans="1:45" ht="16.149999999999999" customHeight="1" outlineLevel="1">
      <c r="A69" s="2"/>
      <c r="B69" s="264" t="s">
        <v>1449</v>
      </c>
      <c r="C69" s="265" t="s">
        <v>1560</v>
      </c>
      <c r="D69" s="261"/>
      <c r="E69" s="261"/>
      <c r="F69" s="3"/>
      <c r="G69" s="3"/>
      <c r="H69" s="3"/>
      <c r="I69" s="3"/>
      <c r="J69" s="3"/>
      <c r="K69" s="3"/>
      <c r="L69" s="3"/>
      <c r="M69" s="3"/>
      <c r="N69" s="3"/>
      <c r="O69" s="3"/>
      <c r="P69" s="3"/>
      <c r="Q69" s="3"/>
      <c r="R69" s="3"/>
      <c r="S69" s="3"/>
      <c r="T69" s="3"/>
      <c r="U69" s="3"/>
      <c r="V69" s="3"/>
      <c r="W69" s="3"/>
      <c r="X69" s="3"/>
      <c r="Y69" s="3"/>
      <c r="Z69" s="3"/>
      <c r="AA69" s="103"/>
      <c r="AB69" s="103"/>
      <c r="AC69" s="103"/>
      <c r="AD69" s="103"/>
      <c r="AE69" s="103"/>
      <c r="AF69" s="103"/>
      <c r="AG69" s="103"/>
      <c r="AH69" s="103"/>
      <c r="AI69" s="191"/>
      <c r="AS69" s="4"/>
    </row>
    <row r="70" spans="1:45" ht="16.149999999999999" customHeight="1" outlineLevel="1">
      <c r="A70" s="2"/>
      <c r="B70" s="264"/>
      <c r="C70" s="265" t="s">
        <v>1561</v>
      </c>
      <c r="D70" s="261"/>
      <c r="E70" s="261"/>
      <c r="F70" s="3"/>
      <c r="G70" s="3"/>
      <c r="H70" s="3"/>
      <c r="I70" s="3"/>
      <c r="J70" s="3"/>
      <c r="K70" s="3"/>
      <c r="L70" s="3"/>
      <c r="M70" s="3"/>
      <c r="N70" s="3"/>
      <c r="O70" s="3"/>
      <c r="P70" s="3"/>
      <c r="Q70" s="3"/>
      <c r="R70" s="3"/>
      <c r="S70" s="3"/>
      <c r="T70" s="3"/>
      <c r="U70" s="3"/>
      <c r="V70" s="3"/>
      <c r="W70" s="3"/>
      <c r="X70" s="3"/>
      <c r="Y70" s="3"/>
      <c r="Z70" s="3"/>
      <c r="AA70" s="103"/>
      <c r="AB70" s="103"/>
      <c r="AC70" s="103"/>
      <c r="AD70" s="103"/>
      <c r="AE70" s="103"/>
      <c r="AF70" s="103"/>
      <c r="AG70" s="103"/>
      <c r="AH70" s="103"/>
      <c r="AI70" s="191"/>
      <c r="AS70" s="4"/>
    </row>
    <row r="71" spans="1:45" ht="16.149999999999999" customHeight="1" outlineLevel="1">
      <c r="A71" s="2"/>
      <c r="B71" s="264"/>
      <c r="C71" s="265" t="s">
        <v>1562</v>
      </c>
      <c r="D71" s="261"/>
      <c r="E71" s="261"/>
      <c r="F71" s="3"/>
      <c r="G71" s="3"/>
      <c r="H71" s="3"/>
      <c r="I71" s="3"/>
      <c r="J71" s="3"/>
      <c r="K71" s="3"/>
      <c r="L71" s="3"/>
      <c r="M71" s="3"/>
      <c r="N71" s="3"/>
      <c r="O71" s="3"/>
      <c r="P71" s="3"/>
      <c r="Q71" s="3"/>
      <c r="R71" s="3"/>
      <c r="S71" s="3"/>
      <c r="T71" s="3"/>
      <c r="U71" s="3"/>
      <c r="V71" s="3"/>
      <c r="W71" s="3"/>
      <c r="X71" s="3"/>
      <c r="Y71" s="3"/>
      <c r="Z71" s="3"/>
      <c r="AA71" s="103"/>
      <c r="AB71" s="103"/>
      <c r="AC71" s="103"/>
      <c r="AD71" s="103"/>
      <c r="AE71" s="103"/>
      <c r="AF71" s="103"/>
      <c r="AG71" s="103"/>
      <c r="AH71" s="103"/>
      <c r="AI71" s="191"/>
      <c r="AS71" s="4"/>
    </row>
    <row r="72" spans="1:45" ht="16.149999999999999" customHeight="1" outlineLevel="1">
      <c r="A72" s="2"/>
      <c r="B72" s="261"/>
      <c r="C72" s="265" t="s">
        <v>1563</v>
      </c>
      <c r="D72" s="261"/>
      <c r="E72" s="261"/>
      <c r="F72" s="3"/>
      <c r="G72" s="3"/>
      <c r="H72" s="3"/>
      <c r="I72" s="3"/>
      <c r="J72" s="3"/>
      <c r="K72" s="3"/>
      <c r="L72" s="3"/>
      <c r="M72" s="3"/>
      <c r="N72" s="3"/>
      <c r="O72" s="3"/>
      <c r="P72" s="3"/>
      <c r="Q72" s="3"/>
      <c r="R72" s="3"/>
      <c r="S72" s="3"/>
      <c r="T72" s="3"/>
      <c r="U72" s="3"/>
      <c r="V72" s="3"/>
      <c r="W72" s="3"/>
      <c r="X72" s="3"/>
      <c r="Y72" s="3"/>
      <c r="Z72" s="3"/>
      <c r="AA72" s="103"/>
      <c r="AB72" s="103"/>
      <c r="AC72" s="103"/>
      <c r="AD72" s="103"/>
      <c r="AE72" s="103"/>
      <c r="AF72" s="103"/>
      <c r="AG72" s="103"/>
      <c r="AH72" s="103"/>
      <c r="AI72" s="191"/>
      <c r="AS72" s="4"/>
    </row>
    <row r="73" spans="1:45" ht="16.149999999999999" customHeight="1" outlineLevel="1">
      <c r="A73" s="2"/>
      <c r="B73" s="264" t="s">
        <v>1449</v>
      </c>
      <c r="C73" s="265" t="s">
        <v>1554</v>
      </c>
      <c r="D73" s="3"/>
      <c r="E73" s="3"/>
      <c r="F73" s="3"/>
      <c r="G73" s="3"/>
      <c r="H73" s="3"/>
      <c r="I73" s="3"/>
      <c r="J73" s="3"/>
      <c r="K73" s="3"/>
      <c r="L73" s="3"/>
      <c r="M73" s="3"/>
      <c r="N73" s="3"/>
      <c r="O73" s="3"/>
      <c r="P73" s="3"/>
      <c r="Q73" s="3"/>
      <c r="R73" s="3"/>
      <c r="S73" s="3"/>
      <c r="T73" s="3"/>
      <c r="U73" s="3"/>
      <c r="V73" s="3"/>
      <c r="W73" s="3"/>
      <c r="X73" s="3"/>
      <c r="Y73" s="3"/>
      <c r="Z73" s="3"/>
      <c r="AA73" s="103"/>
      <c r="AB73" s="103"/>
      <c r="AC73" s="103"/>
      <c r="AD73" s="103"/>
      <c r="AE73" s="103"/>
      <c r="AF73" s="103"/>
      <c r="AG73" s="103"/>
      <c r="AH73" s="103"/>
      <c r="AI73" s="191"/>
      <c r="AS73" s="4"/>
    </row>
    <row r="74" spans="1:45" ht="16.149999999999999" customHeight="1" outlineLevel="1">
      <c r="A74" s="2"/>
      <c r="B74" s="3"/>
      <c r="C74" s="265" t="s">
        <v>1553</v>
      </c>
      <c r="D74" s="3"/>
      <c r="E74" s="3"/>
      <c r="F74" s="3"/>
      <c r="G74" s="3"/>
      <c r="H74" s="3"/>
      <c r="I74" s="3"/>
      <c r="J74" s="3"/>
      <c r="K74" s="3"/>
      <c r="L74" s="3"/>
      <c r="M74" s="3"/>
      <c r="N74" s="3"/>
      <c r="O74" s="3"/>
      <c r="P74" s="3"/>
      <c r="Q74" s="3"/>
      <c r="R74" s="3"/>
      <c r="S74" s="3"/>
      <c r="T74" s="3"/>
      <c r="U74" s="3"/>
      <c r="V74" s="3"/>
      <c r="W74" s="3"/>
      <c r="X74" s="3"/>
      <c r="Y74" s="3"/>
      <c r="Z74" s="3"/>
      <c r="AA74" s="103"/>
      <c r="AB74" s="103"/>
      <c r="AC74" s="103"/>
      <c r="AD74" s="103"/>
      <c r="AE74" s="103"/>
      <c r="AF74" s="103"/>
      <c r="AG74" s="103"/>
      <c r="AH74" s="103"/>
      <c r="AI74" s="191"/>
      <c r="AS74" s="4"/>
    </row>
    <row r="75" spans="1:45" ht="16.149999999999999" customHeight="1" outlineLevel="1">
      <c r="A75" s="2"/>
      <c r="B75" s="3"/>
      <c r="C75" s="265" t="s">
        <v>1552</v>
      </c>
      <c r="D75" s="3"/>
      <c r="E75" s="3"/>
      <c r="F75" s="3"/>
      <c r="G75" s="3"/>
      <c r="H75" s="3"/>
      <c r="I75" s="3"/>
      <c r="J75" s="3"/>
      <c r="K75" s="3"/>
      <c r="L75" s="3"/>
      <c r="M75" s="3"/>
      <c r="N75" s="3"/>
      <c r="O75" s="3"/>
      <c r="P75" s="3"/>
      <c r="Q75" s="3"/>
      <c r="R75" s="3"/>
      <c r="S75" s="3"/>
      <c r="T75" s="3"/>
      <c r="U75" s="3"/>
      <c r="V75" s="3"/>
      <c r="W75" s="3"/>
      <c r="X75" s="3"/>
      <c r="Y75" s="3"/>
      <c r="Z75" s="3"/>
      <c r="AA75" s="103"/>
      <c r="AB75" s="103"/>
      <c r="AC75" s="103"/>
      <c r="AD75" s="103"/>
      <c r="AE75" s="103"/>
      <c r="AF75" s="103"/>
      <c r="AG75" s="103"/>
      <c r="AH75" s="103"/>
      <c r="AI75" s="191"/>
      <c r="AS75" s="4"/>
    </row>
    <row r="76" spans="1:45" ht="16.149999999999999" customHeight="1" outlineLevel="1" thickBot="1">
      <c r="A76" s="2" t="s">
        <v>1546</v>
      </c>
      <c r="B76" s="48"/>
      <c r="D76" s="48"/>
      <c r="E76" s="48"/>
      <c r="F76" s="48"/>
      <c r="G76" s="48"/>
      <c r="H76" s="48"/>
      <c r="I76" s="48"/>
      <c r="J76" s="48"/>
      <c r="K76" s="48"/>
      <c r="L76" s="48"/>
      <c r="M76" s="48"/>
      <c r="N76" s="48"/>
      <c r="O76" s="48"/>
      <c r="P76" s="48"/>
      <c r="Q76" s="48"/>
      <c r="R76" s="48"/>
      <c r="S76" s="48"/>
      <c r="T76" s="48"/>
      <c r="U76" s="48"/>
      <c r="V76" s="48"/>
      <c r="W76" s="48"/>
      <c r="X76" s="48"/>
      <c r="Y76" s="48"/>
      <c r="Z76" s="48"/>
      <c r="AA76" s="103"/>
      <c r="AB76" s="103"/>
      <c r="AC76" s="103"/>
      <c r="AD76" s="103"/>
      <c r="AE76" s="103"/>
      <c r="AF76" s="103"/>
      <c r="AG76" s="103"/>
      <c r="AH76" s="191"/>
      <c r="AI76" s="191"/>
    </row>
    <row r="77" spans="1:45" ht="16.149999999999999" customHeight="1" outlineLevel="1">
      <c r="A77" s="116" t="s">
        <v>1545</v>
      </c>
      <c r="B77" s="55"/>
      <c r="C77" s="35"/>
      <c r="D77" s="35"/>
      <c r="E77" s="35"/>
      <c r="F77" s="35"/>
      <c r="G77" s="35"/>
      <c r="H77" s="35"/>
      <c r="I77" s="35"/>
      <c r="J77" s="35"/>
      <c r="K77" s="35"/>
      <c r="L77" s="35"/>
      <c r="M77" s="35"/>
      <c r="N77" s="35"/>
      <c r="O77" s="35"/>
      <c r="P77" s="35"/>
      <c r="Q77" s="35"/>
      <c r="R77" s="35"/>
      <c r="S77" s="35"/>
      <c r="T77" s="35"/>
      <c r="U77" s="35"/>
      <c r="V77" s="35"/>
      <c r="W77" s="35"/>
      <c r="X77" s="35"/>
      <c r="Y77" s="35"/>
      <c r="Z77" s="35"/>
      <c r="AA77" s="72"/>
      <c r="AB77" s="604">
        <v>7</v>
      </c>
      <c r="AC77" s="604"/>
      <c r="AD77" s="604"/>
      <c r="AE77" s="604"/>
      <c r="AF77" s="604"/>
      <c r="AG77" s="74" t="s">
        <v>154</v>
      </c>
      <c r="AH77" s="181"/>
      <c r="AI77" s="181"/>
    </row>
    <row r="78" spans="1:45" ht="16.149999999999999" hidden="1" customHeight="1" outlineLevel="2">
      <c r="A78" s="1" t="s">
        <v>155</v>
      </c>
      <c r="B78" s="70"/>
      <c r="C78" s="15"/>
      <c r="D78" s="15"/>
      <c r="E78" s="15"/>
      <c r="F78" s="15"/>
      <c r="G78" s="15"/>
      <c r="H78" s="15"/>
      <c r="I78" s="15"/>
      <c r="J78" s="15"/>
      <c r="K78" s="15"/>
      <c r="L78" s="15"/>
      <c r="M78" s="15"/>
      <c r="N78" s="15"/>
      <c r="O78" s="15"/>
      <c r="P78" s="15"/>
      <c r="Q78" s="15"/>
      <c r="R78" s="15"/>
      <c r="S78" s="15"/>
      <c r="T78" s="15"/>
      <c r="U78" s="15"/>
      <c r="V78" s="15"/>
      <c r="W78" s="15"/>
      <c r="X78" s="15"/>
      <c r="Y78" s="15"/>
      <c r="Z78" s="15"/>
      <c r="AA78" s="71"/>
      <c r="AB78" s="598"/>
      <c r="AC78" s="598"/>
      <c r="AD78" s="598"/>
      <c r="AE78" s="598"/>
      <c r="AF78" s="598"/>
      <c r="AG78" s="127" t="s">
        <v>132</v>
      </c>
    </row>
    <row r="79" spans="1:45" ht="16.149999999999999" hidden="1" customHeight="1" outlineLevel="2">
      <c r="A79" s="1" t="s">
        <v>156</v>
      </c>
      <c r="B79" s="3"/>
      <c r="C79" s="3"/>
      <c r="D79" s="3"/>
      <c r="E79" s="3"/>
      <c r="F79" s="3"/>
      <c r="G79" s="3"/>
      <c r="H79" s="3"/>
      <c r="I79" s="3"/>
      <c r="J79" s="3"/>
      <c r="K79" s="3"/>
      <c r="L79" s="3"/>
      <c r="M79" s="3"/>
      <c r="N79" s="3"/>
      <c r="O79" s="3"/>
      <c r="P79" s="3"/>
      <c r="Q79" s="3"/>
      <c r="R79" s="3"/>
      <c r="S79" s="3"/>
      <c r="T79" s="3"/>
      <c r="U79" s="3"/>
      <c r="V79" s="3"/>
      <c r="W79" s="3"/>
      <c r="X79" s="3"/>
      <c r="Y79" s="3"/>
      <c r="Z79" s="3"/>
      <c r="AA79" s="3"/>
      <c r="AB79" s="605"/>
      <c r="AC79" s="605"/>
      <c r="AD79" s="605"/>
      <c r="AE79" s="605"/>
      <c r="AF79" s="605"/>
      <c r="AG79" s="246" t="s">
        <v>132</v>
      </c>
    </row>
    <row r="80" spans="1:45" ht="16.149999999999999" customHeight="1" outlineLevel="1" collapsed="1">
      <c r="A80" s="1" t="s">
        <v>1549</v>
      </c>
      <c r="B80" s="6"/>
      <c r="C80" s="6"/>
      <c r="D80" s="6"/>
      <c r="E80" s="6"/>
      <c r="F80" s="6"/>
      <c r="G80" s="6"/>
      <c r="H80" s="6"/>
      <c r="I80" s="6"/>
      <c r="J80" s="6"/>
      <c r="K80" s="6"/>
      <c r="L80" s="6"/>
      <c r="M80" s="6"/>
      <c r="N80" s="6"/>
      <c r="O80" s="6"/>
      <c r="P80" s="6"/>
      <c r="Q80" s="6"/>
      <c r="R80" s="6"/>
      <c r="S80" s="6"/>
      <c r="T80" s="6"/>
      <c r="U80" s="6"/>
      <c r="V80" s="6"/>
      <c r="W80" s="6"/>
      <c r="X80" s="6"/>
      <c r="Y80" s="6"/>
      <c r="Z80" s="6"/>
      <c r="AA80" s="598">
        <v>5000</v>
      </c>
      <c r="AB80" s="598"/>
      <c r="AC80" s="269" t="s">
        <v>132</v>
      </c>
      <c r="AD80" s="270" t="s">
        <v>1534</v>
      </c>
      <c r="AE80" s="606"/>
      <c r="AF80" s="606"/>
      <c r="AG80" s="246" t="s">
        <v>162</v>
      </c>
    </row>
    <row r="81" spans="1:70" ht="16.149999999999999" hidden="1" customHeight="1" outlineLevel="2">
      <c r="A81" s="17"/>
      <c r="B81" s="40" t="s">
        <v>158</v>
      </c>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598"/>
      <c r="AC81" s="598"/>
      <c r="AD81" s="598"/>
      <c r="AE81" s="598"/>
      <c r="AF81" s="598"/>
      <c r="AG81" s="130" t="s">
        <v>132</v>
      </c>
    </row>
    <row r="82" spans="1:70" s="177" customFormat="1" ht="16.149999999999999" hidden="1" customHeight="1" outlineLevel="2" thickBot="1">
      <c r="A82" s="41"/>
      <c r="B82" s="105" t="s">
        <v>159</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603"/>
      <c r="AC82" s="603"/>
      <c r="AD82" s="603"/>
      <c r="AE82" s="603"/>
      <c r="AF82" s="603"/>
      <c r="AG82" s="130" t="s">
        <v>160</v>
      </c>
      <c r="AT82" s="4"/>
      <c r="AU82" s="4"/>
      <c r="AV82" s="4"/>
      <c r="AW82" s="4"/>
      <c r="AX82" s="4"/>
      <c r="AY82" s="4"/>
      <c r="AZ82" s="4"/>
      <c r="BA82" s="4"/>
      <c r="BB82" s="4"/>
      <c r="BC82" s="4"/>
      <c r="BD82" s="4"/>
      <c r="BE82" s="4"/>
      <c r="BF82" s="4"/>
      <c r="BG82" s="4"/>
      <c r="BH82" s="4"/>
      <c r="BI82" s="4"/>
      <c r="BJ82" s="4"/>
      <c r="BK82" s="4"/>
      <c r="BL82" s="4"/>
      <c r="BM82" s="4"/>
      <c r="BN82" s="4"/>
      <c r="BO82" s="4"/>
      <c r="BP82" s="4"/>
      <c r="BQ82" s="4"/>
      <c r="BR82" s="4"/>
    </row>
    <row r="83" spans="1:70" s="177" customFormat="1" ht="16.149999999999999" hidden="1" customHeight="1" outlineLevel="2" thickTop="1" thickBot="1">
      <c r="A83" s="85"/>
      <c r="B83" s="106" t="s">
        <v>161</v>
      </c>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607">
        <f>IFERROR(AB82/AB78*100,0)</f>
        <v>0</v>
      </c>
      <c r="AC83" s="607"/>
      <c r="AD83" s="607"/>
      <c r="AE83" s="607"/>
      <c r="AF83" s="607"/>
      <c r="AG83" s="164" t="s">
        <v>162</v>
      </c>
      <c r="AT83" s="4"/>
      <c r="AU83" s="4"/>
      <c r="AV83" s="4"/>
      <c r="AW83" s="4"/>
      <c r="AX83" s="4"/>
      <c r="AY83" s="4"/>
      <c r="AZ83" s="4"/>
      <c r="BA83" s="4"/>
      <c r="BB83" s="4"/>
      <c r="BC83" s="4"/>
      <c r="BD83" s="4"/>
      <c r="BE83" s="4"/>
      <c r="BF83" s="4"/>
      <c r="BG83" s="4"/>
      <c r="BH83" s="4"/>
      <c r="BI83" s="4"/>
      <c r="BJ83" s="4"/>
      <c r="BK83" s="4"/>
      <c r="BL83" s="4"/>
      <c r="BM83" s="4"/>
      <c r="BN83" s="4"/>
      <c r="BO83" s="4"/>
      <c r="BP83" s="4"/>
      <c r="BQ83" s="4"/>
      <c r="BR83" s="4"/>
    </row>
    <row r="84" spans="1:70" s="177" customFormat="1" ht="16.149999999999999" customHeight="1" outlineLevel="1" collapsed="1">
      <c r="A84" s="4"/>
      <c r="B84" s="4"/>
      <c r="C84" s="4"/>
      <c r="D84" s="4"/>
      <c r="E84" s="4"/>
      <c r="F84" s="3"/>
      <c r="G84" s="3"/>
      <c r="H84" s="3"/>
      <c r="I84" s="3"/>
      <c r="J84" s="3"/>
      <c r="K84" s="3"/>
      <c r="L84" s="3"/>
      <c r="M84" s="3"/>
      <c r="N84" s="3"/>
      <c r="O84" s="3"/>
      <c r="P84" s="3"/>
      <c r="Q84" s="3"/>
      <c r="R84" s="3"/>
      <c r="S84" s="3"/>
      <c r="T84" s="3"/>
      <c r="U84" s="3"/>
      <c r="V84" s="3"/>
      <c r="W84" s="3"/>
      <c r="X84" s="3"/>
      <c r="Y84" s="3"/>
      <c r="Z84" s="3"/>
      <c r="AA84" s="3"/>
      <c r="AB84" s="4"/>
      <c r="AC84" s="4"/>
      <c r="AD84" s="4"/>
      <c r="AE84" s="4"/>
      <c r="AF84" s="4"/>
      <c r="AG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row>
    <row r="85" spans="1:70" s="177" customFormat="1" ht="16.149999999999999" hidden="1" customHeight="1" outlineLevel="2" thickBot="1">
      <c r="A85" s="2" t="s">
        <v>242</v>
      </c>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243"/>
      <c r="AB85" s="243"/>
      <c r="AC85" s="243"/>
      <c r="AD85" s="243"/>
      <c r="AE85" s="243"/>
      <c r="AF85" s="243"/>
      <c r="AG85" s="243"/>
      <c r="AH85" s="191"/>
      <c r="AI85" s="191"/>
      <c r="AT85" s="4"/>
      <c r="AU85" s="4"/>
      <c r="AV85" s="4"/>
      <c r="AW85" s="4"/>
      <c r="AX85" s="4"/>
      <c r="AY85" s="4"/>
      <c r="AZ85" s="4"/>
      <c r="BA85" s="4"/>
      <c r="BB85" s="4"/>
      <c r="BC85" s="4"/>
      <c r="BD85" s="4"/>
      <c r="BE85" s="4"/>
      <c r="BF85" s="4"/>
      <c r="BG85" s="4"/>
      <c r="BH85" s="4"/>
      <c r="BI85" s="4"/>
      <c r="BJ85" s="4"/>
      <c r="BK85" s="4"/>
      <c r="BL85" s="4"/>
      <c r="BM85" s="4"/>
      <c r="BN85" s="4"/>
      <c r="BO85" s="4"/>
      <c r="BP85" s="4"/>
      <c r="BQ85" s="4"/>
      <c r="BR85" s="4"/>
    </row>
    <row r="86" spans="1:70" s="177" customFormat="1" ht="16.149999999999999" hidden="1" customHeight="1" outlineLevel="2">
      <c r="A86" s="116" t="s">
        <v>164</v>
      </c>
      <c r="B86" s="55"/>
      <c r="C86" s="35"/>
      <c r="D86" s="35"/>
      <c r="E86" s="35"/>
      <c r="F86" s="35"/>
      <c r="G86" s="35"/>
      <c r="H86" s="35"/>
      <c r="I86" s="35"/>
      <c r="J86" s="35"/>
      <c r="K86" s="35"/>
      <c r="L86" s="35"/>
      <c r="M86" s="35"/>
      <c r="N86" s="35"/>
      <c r="O86" s="35"/>
      <c r="P86" s="35"/>
      <c r="Q86" s="35"/>
      <c r="R86" s="35"/>
      <c r="S86" s="35"/>
      <c r="T86" s="35"/>
      <c r="U86" s="35"/>
      <c r="V86" s="35"/>
      <c r="W86" s="35"/>
      <c r="X86" s="35"/>
      <c r="Y86" s="35"/>
      <c r="Z86" s="35"/>
      <c r="AA86" s="72"/>
      <c r="AB86" s="604"/>
      <c r="AC86" s="604"/>
      <c r="AD86" s="604"/>
      <c r="AE86" s="604"/>
      <c r="AF86" s="604"/>
      <c r="AG86" s="74" t="s">
        <v>154</v>
      </c>
      <c r="AH86" s="181"/>
      <c r="AI86" s="181"/>
      <c r="AT86" s="4"/>
      <c r="AU86" s="4"/>
      <c r="AV86" s="4"/>
      <c r="AW86" s="4"/>
      <c r="AX86" s="4"/>
      <c r="AY86" s="4"/>
      <c r="AZ86" s="4"/>
      <c r="BA86" s="4"/>
      <c r="BB86" s="4"/>
      <c r="BC86" s="4"/>
      <c r="BD86" s="4"/>
      <c r="BE86" s="4"/>
      <c r="BF86" s="4"/>
      <c r="BG86" s="4"/>
      <c r="BH86" s="4"/>
      <c r="BI86" s="4"/>
      <c r="BJ86" s="4"/>
      <c r="BK86" s="4"/>
      <c r="BL86" s="4"/>
      <c r="BM86" s="4"/>
      <c r="BN86" s="4"/>
      <c r="BO86" s="4"/>
      <c r="BP86" s="4"/>
      <c r="BQ86" s="4"/>
      <c r="BR86" s="4"/>
    </row>
    <row r="87" spans="1:70" s="177" customFormat="1" ht="16.149999999999999" hidden="1" customHeight="1" outlineLevel="2">
      <c r="A87" s="1" t="s">
        <v>165</v>
      </c>
      <c r="B87" s="70"/>
      <c r="C87" s="15"/>
      <c r="D87" s="15"/>
      <c r="E87" s="15"/>
      <c r="F87" s="15"/>
      <c r="G87" s="15"/>
      <c r="H87" s="15"/>
      <c r="I87" s="15"/>
      <c r="J87" s="15"/>
      <c r="K87" s="15"/>
      <c r="L87" s="15"/>
      <c r="M87" s="15"/>
      <c r="N87" s="15"/>
      <c r="O87" s="15"/>
      <c r="P87" s="15"/>
      <c r="Q87" s="15"/>
      <c r="R87" s="15"/>
      <c r="S87" s="15"/>
      <c r="T87" s="15"/>
      <c r="U87" s="15"/>
      <c r="V87" s="15"/>
      <c r="W87" s="15"/>
      <c r="X87" s="15"/>
      <c r="Y87" s="15"/>
      <c r="Z87" s="15"/>
      <c r="AA87" s="71"/>
      <c r="AB87" s="598"/>
      <c r="AC87" s="598"/>
      <c r="AD87" s="598"/>
      <c r="AE87" s="598"/>
      <c r="AF87" s="598"/>
      <c r="AG87" s="127" t="s">
        <v>132</v>
      </c>
      <c r="AT87" s="4"/>
      <c r="AU87" s="4"/>
      <c r="AV87" s="4"/>
      <c r="AW87" s="4"/>
      <c r="AX87" s="4"/>
      <c r="AY87" s="4"/>
      <c r="AZ87" s="4"/>
      <c r="BA87" s="4"/>
      <c r="BB87" s="4"/>
      <c r="BC87" s="4"/>
      <c r="BD87" s="4"/>
      <c r="BE87" s="4"/>
      <c r="BF87" s="4"/>
      <c r="BG87" s="4"/>
      <c r="BH87" s="4"/>
      <c r="BI87" s="4"/>
      <c r="BJ87" s="4"/>
      <c r="BK87" s="4"/>
      <c r="BL87" s="4"/>
      <c r="BM87" s="4"/>
      <c r="BN87" s="4"/>
      <c r="BO87" s="4"/>
      <c r="BP87" s="4"/>
      <c r="BQ87" s="4"/>
      <c r="BR87" s="4"/>
    </row>
    <row r="88" spans="1:70" s="177" customFormat="1" ht="16.149999999999999" hidden="1" customHeight="1" outlineLevel="2">
      <c r="A88" s="1" t="s">
        <v>166</v>
      </c>
      <c r="B88" s="3"/>
      <c r="C88" s="3"/>
      <c r="D88" s="3"/>
      <c r="E88" s="3"/>
      <c r="F88" s="3"/>
      <c r="G88" s="3"/>
      <c r="H88" s="3"/>
      <c r="I88" s="3"/>
      <c r="J88" s="3"/>
      <c r="K88" s="3"/>
      <c r="L88" s="3"/>
      <c r="M88" s="3"/>
      <c r="N88" s="3"/>
      <c r="O88" s="3"/>
      <c r="P88" s="3"/>
      <c r="Q88" s="3"/>
      <c r="R88" s="3"/>
      <c r="S88" s="3"/>
      <c r="T88" s="3"/>
      <c r="U88" s="3"/>
      <c r="V88" s="3"/>
      <c r="W88" s="3"/>
      <c r="X88" s="3"/>
      <c r="Y88" s="3"/>
      <c r="Z88" s="3"/>
      <c r="AA88" s="3"/>
      <c r="AB88" s="605"/>
      <c r="AC88" s="605"/>
      <c r="AD88" s="605"/>
      <c r="AE88" s="605"/>
      <c r="AF88" s="605"/>
      <c r="AG88" s="246" t="s">
        <v>132</v>
      </c>
      <c r="AT88" s="4"/>
      <c r="AU88" s="4"/>
      <c r="AV88" s="4"/>
      <c r="AW88" s="4"/>
      <c r="AX88" s="4"/>
      <c r="AY88" s="4"/>
      <c r="AZ88" s="4"/>
      <c r="BA88" s="4"/>
      <c r="BB88" s="4"/>
      <c r="BC88" s="4"/>
      <c r="BD88" s="4"/>
      <c r="BE88" s="4"/>
      <c r="BF88" s="4"/>
      <c r="BG88" s="4"/>
      <c r="BH88" s="4"/>
      <c r="BI88" s="4"/>
      <c r="BJ88" s="4"/>
      <c r="BK88" s="4"/>
      <c r="BL88" s="4"/>
      <c r="BM88" s="4"/>
      <c r="BN88" s="4"/>
      <c r="BO88" s="4"/>
      <c r="BP88" s="4"/>
      <c r="BQ88" s="4"/>
      <c r="BR88" s="4"/>
    </row>
    <row r="89" spans="1:70" s="177" customFormat="1" ht="16.149999999999999" hidden="1" customHeight="1" outlineLevel="2">
      <c r="A89" s="23" t="s">
        <v>167</v>
      </c>
      <c r="B89" s="6"/>
      <c r="C89" s="6"/>
      <c r="D89" s="6"/>
      <c r="E89" s="6"/>
      <c r="F89" s="6"/>
      <c r="G89" s="6"/>
      <c r="H89" s="6"/>
      <c r="I89" s="6"/>
      <c r="J89" s="6"/>
      <c r="K89" s="6"/>
      <c r="L89" s="6"/>
      <c r="M89" s="6"/>
      <c r="N89" s="6"/>
      <c r="O89" s="6"/>
      <c r="P89" s="6"/>
      <c r="Q89" s="6"/>
      <c r="R89" s="6"/>
      <c r="S89" s="6"/>
      <c r="T89" s="6"/>
      <c r="U89" s="6"/>
      <c r="V89" s="6"/>
      <c r="W89" s="6"/>
      <c r="X89" s="6"/>
      <c r="Y89" s="6"/>
      <c r="Z89" s="6"/>
      <c r="AA89" s="6"/>
      <c r="AB89" s="608">
        <f>AB88-AB87</f>
        <v>0</v>
      </c>
      <c r="AC89" s="608"/>
      <c r="AD89" s="608"/>
      <c r="AE89" s="608"/>
      <c r="AF89" s="608"/>
      <c r="AG89" s="246" t="s">
        <v>132</v>
      </c>
      <c r="AT89" s="4"/>
      <c r="AU89" s="4"/>
      <c r="AV89" s="4"/>
      <c r="AW89" s="4"/>
      <c r="AX89" s="4"/>
      <c r="AY89" s="4"/>
      <c r="AZ89" s="4"/>
      <c r="BA89" s="4"/>
      <c r="BB89" s="4"/>
      <c r="BC89" s="4"/>
      <c r="BD89" s="4"/>
      <c r="BE89" s="4"/>
      <c r="BF89" s="4"/>
      <c r="BG89" s="4"/>
      <c r="BH89" s="4"/>
      <c r="BI89" s="4"/>
      <c r="BJ89" s="4"/>
      <c r="BK89" s="4"/>
      <c r="BL89" s="4"/>
      <c r="BM89" s="4"/>
      <c r="BN89" s="4"/>
      <c r="BO89" s="4"/>
      <c r="BP89" s="4"/>
      <c r="BQ89" s="4"/>
      <c r="BR89" s="4"/>
    </row>
    <row r="90" spans="1:70" s="177" customFormat="1" ht="16.149999999999999" hidden="1" customHeight="1" outlineLevel="2">
      <c r="A90" s="17"/>
      <c r="B90" s="40" t="s">
        <v>168</v>
      </c>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598"/>
      <c r="AC90" s="598"/>
      <c r="AD90" s="598"/>
      <c r="AE90" s="598"/>
      <c r="AF90" s="598"/>
      <c r="AG90" s="130" t="s">
        <v>132</v>
      </c>
      <c r="AT90" s="4"/>
      <c r="AU90" s="4"/>
      <c r="AV90" s="4"/>
      <c r="AW90" s="4"/>
      <c r="AX90" s="4"/>
      <c r="AY90" s="4"/>
      <c r="AZ90" s="4"/>
      <c r="BA90" s="4"/>
      <c r="BB90" s="4"/>
      <c r="BC90" s="4"/>
      <c r="BD90" s="4"/>
      <c r="BE90" s="4"/>
      <c r="BF90" s="4"/>
      <c r="BG90" s="4"/>
      <c r="BH90" s="4"/>
      <c r="BI90" s="4"/>
      <c r="BJ90" s="4"/>
      <c r="BK90" s="4"/>
      <c r="BL90" s="4"/>
      <c r="BM90" s="4"/>
      <c r="BN90" s="4"/>
      <c r="BO90" s="4"/>
      <c r="BP90" s="4"/>
      <c r="BQ90" s="4"/>
      <c r="BR90" s="4"/>
    </row>
    <row r="91" spans="1:70" s="177" customFormat="1" ht="16.149999999999999" hidden="1" customHeight="1" outlineLevel="2" thickBot="1">
      <c r="A91" s="41"/>
      <c r="B91" s="105" t="s">
        <v>169</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603"/>
      <c r="AC91" s="603"/>
      <c r="AD91" s="603"/>
      <c r="AE91" s="603"/>
      <c r="AF91" s="603"/>
      <c r="AG91" s="130" t="s">
        <v>160</v>
      </c>
      <c r="AT91" s="4"/>
      <c r="AU91" s="4"/>
      <c r="AV91" s="4"/>
      <c r="AW91" s="4"/>
      <c r="AX91" s="4"/>
      <c r="AY91" s="4"/>
      <c r="AZ91" s="4"/>
      <c r="BA91" s="4"/>
      <c r="BB91" s="4"/>
      <c r="BC91" s="4"/>
      <c r="BD91" s="4"/>
      <c r="BE91" s="4"/>
      <c r="BF91" s="4"/>
      <c r="BG91" s="4"/>
      <c r="BH91" s="4"/>
      <c r="BI91" s="4"/>
      <c r="BJ91" s="4"/>
      <c r="BK91" s="4"/>
      <c r="BL91" s="4"/>
      <c r="BM91" s="4"/>
      <c r="BN91" s="4"/>
      <c r="BO91" s="4"/>
      <c r="BP91" s="4"/>
      <c r="BQ91" s="4"/>
      <c r="BR91" s="4"/>
    </row>
    <row r="92" spans="1:70" s="177" customFormat="1" ht="16.350000000000001" hidden="1" customHeight="1" outlineLevel="2" thickTop="1" thickBot="1">
      <c r="A92" s="85"/>
      <c r="B92" s="106" t="s">
        <v>170</v>
      </c>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607">
        <f>IFERROR(AB91/AB87*100,0)</f>
        <v>0</v>
      </c>
      <c r="AC92" s="607"/>
      <c r="AD92" s="607"/>
      <c r="AE92" s="607"/>
      <c r="AF92" s="607"/>
      <c r="AG92" s="164" t="s">
        <v>162</v>
      </c>
      <c r="AT92" s="4"/>
      <c r="AU92" s="4"/>
      <c r="AV92" s="4"/>
      <c r="AW92" s="4"/>
      <c r="AX92" s="4"/>
      <c r="AY92" s="4"/>
      <c r="AZ92" s="4"/>
      <c r="BA92" s="4"/>
      <c r="BB92" s="4"/>
      <c r="BC92" s="4"/>
      <c r="BD92" s="4"/>
      <c r="BE92" s="4"/>
      <c r="BF92" s="4"/>
      <c r="BG92" s="4"/>
      <c r="BH92" s="4"/>
      <c r="BI92" s="4"/>
      <c r="BJ92" s="4"/>
      <c r="BK92" s="4"/>
      <c r="BL92" s="4"/>
      <c r="BM92" s="4"/>
      <c r="BN92" s="4"/>
      <c r="BO92" s="4"/>
      <c r="BP92" s="4"/>
      <c r="BQ92" s="4"/>
      <c r="BR92" s="4"/>
    </row>
    <row r="93" spans="1:70" s="177" customFormat="1" ht="16.350000000000001" hidden="1" customHeight="1" outlineLevel="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row>
    <row r="94" spans="1:70" s="177" customFormat="1" ht="16.149999999999999" hidden="1" customHeight="1" outlineLevel="2" thickBot="1">
      <c r="A94" s="2" t="s">
        <v>243</v>
      </c>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609"/>
      <c r="AB94" s="609"/>
      <c r="AC94" s="609"/>
      <c r="AD94" s="609"/>
      <c r="AE94" s="609"/>
      <c r="AF94" s="609"/>
      <c r="AG94" s="609"/>
      <c r="AH94" s="191"/>
      <c r="AI94" s="191"/>
      <c r="AT94" s="4"/>
      <c r="AU94" s="4"/>
      <c r="AV94" s="4"/>
      <c r="AW94" s="4"/>
      <c r="AX94" s="4"/>
      <c r="AY94" s="4"/>
      <c r="AZ94" s="4"/>
      <c r="BA94" s="4"/>
      <c r="BB94" s="4"/>
      <c r="BC94" s="4"/>
      <c r="BD94" s="4"/>
      <c r="BE94" s="4"/>
      <c r="BF94" s="4"/>
      <c r="BG94" s="4"/>
      <c r="BH94" s="4"/>
      <c r="BI94" s="4"/>
      <c r="BJ94" s="4"/>
      <c r="BK94" s="4"/>
      <c r="BL94" s="4"/>
      <c r="BM94" s="4"/>
      <c r="BN94" s="4"/>
      <c r="BO94" s="4"/>
      <c r="BP94" s="4"/>
      <c r="BQ94" s="4"/>
      <c r="BR94" s="4"/>
    </row>
    <row r="95" spans="1:70" s="177" customFormat="1" ht="16.149999999999999" hidden="1" customHeight="1" outlineLevel="2">
      <c r="A95" s="116" t="s">
        <v>172</v>
      </c>
      <c r="B95" s="55"/>
      <c r="C95" s="35"/>
      <c r="D95" s="35"/>
      <c r="E95" s="35"/>
      <c r="F95" s="35"/>
      <c r="G95" s="35"/>
      <c r="H95" s="35"/>
      <c r="I95" s="35"/>
      <c r="J95" s="35"/>
      <c r="K95" s="35"/>
      <c r="L95" s="35"/>
      <c r="M95" s="35"/>
      <c r="N95" s="35"/>
      <c r="O95" s="35"/>
      <c r="P95" s="35"/>
      <c r="Q95" s="35"/>
      <c r="R95" s="35"/>
      <c r="S95" s="35"/>
      <c r="T95" s="35"/>
      <c r="U95" s="35"/>
      <c r="V95" s="35"/>
      <c r="W95" s="35"/>
      <c r="X95" s="35"/>
      <c r="Y95" s="35"/>
      <c r="Z95" s="35"/>
      <c r="AA95" s="72"/>
      <c r="AB95" s="604"/>
      <c r="AC95" s="604"/>
      <c r="AD95" s="604"/>
      <c r="AE95" s="604"/>
      <c r="AF95" s="604"/>
      <c r="AG95" s="74" t="s">
        <v>154</v>
      </c>
      <c r="AH95" s="181"/>
      <c r="AI95" s="181"/>
      <c r="AT95" s="4"/>
      <c r="AU95" s="4"/>
      <c r="AV95" s="4"/>
      <c r="AW95" s="4"/>
      <c r="AX95" s="4"/>
      <c r="AY95" s="4"/>
      <c r="AZ95" s="4"/>
      <c r="BA95" s="4"/>
      <c r="BB95" s="4"/>
      <c r="BC95" s="4"/>
      <c r="BD95" s="4"/>
      <c r="BE95" s="4"/>
      <c r="BF95" s="4"/>
      <c r="BG95" s="4"/>
      <c r="BH95" s="4"/>
      <c r="BI95" s="4"/>
      <c r="BJ95" s="4"/>
      <c r="BK95" s="4"/>
      <c r="BL95" s="4"/>
      <c r="BM95" s="4"/>
      <c r="BN95" s="4"/>
      <c r="BO95" s="4"/>
      <c r="BP95" s="4"/>
      <c r="BQ95" s="4"/>
      <c r="BR95" s="4"/>
    </row>
    <row r="96" spans="1:70" s="177" customFormat="1" ht="16.149999999999999" hidden="1" customHeight="1" outlineLevel="2">
      <c r="A96" s="1" t="s">
        <v>173</v>
      </c>
      <c r="B96" s="70"/>
      <c r="C96" s="15"/>
      <c r="D96" s="15"/>
      <c r="E96" s="15"/>
      <c r="F96" s="15"/>
      <c r="G96" s="15"/>
      <c r="H96" s="15"/>
      <c r="I96" s="15"/>
      <c r="J96" s="15"/>
      <c r="K96" s="15"/>
      <c r="L96" s="15"/>
      <c r="M96" s="15"/>
      <c r="N96" s="15"/>
      <c r="O96" s="15"/>
      <c r="P96" s="15"/>
      <c r="Q96" s="15"/>
      <c r="R96" s="15"/>
      <c r="S96" s="15"/>
      <c r="T96" s="15"/>
      <c r="U96" s="15"/>
      <c r="V96" s="15"/>
      <c r="W96" s="15"/>
      <c r="X96" s="15"/>
      <c r="Y96" s="15"/>
      <c r="Z96" s="15"/>
      <c r="AA96" s="71"/>
      <c r="AB96" s="598"/>
      <c r="AC96" s="598"/>
      <c r="AD96" s="598"/>
      <c r="AE96" s="598"/>
      <c r="AF96" s="598"/>
      <c r="AG96" s="127" t="s">
        <v>132</v>
      </c>
      <c r="AT96" s="4"/>
      <c r="AU96" s="4"/>
      <c r="AV96" s="4"/>
      <c r="AW96" s="4"/>
      <c r="AX96" s="4"/>
      <c r="AY96" s="4"/>
      <c r="AZ96" s="4"/>
      <c r="BA96" s="4"/>
      <c r="BB96" s="4"/>
      <c r="BC96" s="4"/>
      <c r="BD96" s="4"/>
      <c r="BE96" s="4"/>
      <c r="BF96" s="4"/>
      <c r="BG96" s="4"/>
      <c r="BH96" s="4"/>
      <c r="BI96" s="4"/>
      <c r="BJ96" s="4"/>
      <c r="BK96" s="4"/>
      <c r="BL96" s="4"/>
      <c r="BM96" s="4"/>
      <c r="BN96" s="4"/>
      <c r="BO96" s="4"/>
      <c r="BP96" s="4"/>
      <c r="BQ96" s="4"/>
      <c r="BR96" s="4"/>
    </row>
    <row r="97" spans="1:70" s="177" customFormat="1" ht="16.149999999999999" hidden="1" customHeight="1" outlineLevel="2">
      <c r="A97" s="1" t="s">
        <v>174</v>
      </c>
      <c r="B97" s="3"/>
      <c r="C97" s="3"/>
      <c r="D97" s="3"/>
      <c r="E97" s="3"/>
      <c r="F97" s="3"/>
      <c r="G97" s="3"/>
      <c r="H97" s="3"/>
      <c r="I97" s="3"/>
      <c r="J97" s="3"/>
      <c r="K97" s="3"/>
      <c r="L97" s="3"/>
      <c r="M97" s="3"/>
      <c r="N97" s="3"/>
      <c r="O97" s="3"/>
      <c r="P97" s="3"/>
      <c r="Q97" s="3"/>
      <c r="R97" s="3"/>
      <c r="S97" s="3"/>
      <c r="T97" s="3"/>
      <c r="U97" s="3"/>
      <c r="V97" s="3"/>
      <c r="W97" s="3"/>
      <c r="X97" s="3"/>
      <c r="Y97" s="3"/>
      <c r="Z97" s="3"/>
      <c r="AA97" s="3"/>
      <c r="AB97" s="605"/>
      <c r="AC97" s="605"/>
      <c r="AD97" s="605"/>
      <c r="AE97" s="605"/>
      <c r="AF97" s="605"/>
      <c r="AG97" s="246" t="s">
        <v>132</v>
      </c>
      <c r="AT97" s="4"/>
      <c r="AU97" s="4"/>
      <c r="AV97" s="4"/>
      <c r="AW97" s="4"/>
      <c r="AX97" s="4"/>
      <c r="AY97" s="4"/>
      <c r="AZ97" s="4"/>
      <c r="BA97" s="4"/>
      <c r="BB97" s="4"/>
      <c r="BC97" s="4"/>
      <c r="BD97" s="4"/>
      <c r="BE97" s="4"/>
      <c r="BF97" s="4"/>
      <c r="BG97" s="4"/>
      <c r="BH97" s="4"/>
      <c r="BI97" s="4"/>
      <c r="BJ97" s="4"/>
      <c r="BK97" s="4"/>
      <c r="BL97" s="4"/>
      <c r="BM97" s="4"/>
      <c r="BN97" s="4"/>
      <c r="BO97" s="4"/>
      <c r="BP97" s="4"/>
      <c r="BQ97" s="4"/>
      <c r="BR97" s="4"/>
    </row>
    <row r="98" spans="1:70" s="177" customFormat="1" ht="16.149999999999999" hidden="1" customHeight="1" outlineLevel="2">
      <c r="A98" s="23" t="s">
        <v>175</v>
      </c>
      <c r="B98" s="6"/>
      <c r="C98" s="6"/>
      <c r="D98" s="6"/>
      <c r="E98" s="6"/>
      <c r="F98" s="6"/>
      <c r="G98" s="6"/>
      <c r="H98" s="6"/>
      <c r="I98" s="6"/>
      <c r="J98" s="6"/>
      <c r="K98" s="6"/>
      <c r="L98" s="6"/>
      <c r="M98" s="6"/>
      <c r="N98" s="6"/>
      <c r="O98" s="6"/>
      <c r="P98" s="6"/>
      <c r="Q98" s="6"/>
      <c r="R98" s="6"/>
      <c r="S98" s="6"/>
      <c r="T98" s="6"/>
      <c r="U98" s="6"/>
      <c r="V98" s="6"/>
      <c r="W98" s="6"/>
      <c r="X98" s="6"/>
      <c r="Y98" s="6"/>
      <c r="Z98" s="6"/>
      <c r="AA98" s="6"/>
      <c r="AB98" s="608">
        <f>AB97-AB96</f>
        <v>0</v>
      </c>
      <c r="AC98" s="608"/>
      <c r="AD98" s="608"/>
      <c r="AE98" s="608"/>
      <c r="AF98" s="608"/>
      <c r="AG98" s="246" t="s">
        <v>132</v>
      </c>
      <c r="AT98" s="4"/>
      <c r="AU98" s="4"/>
      <c r="AV98" s="4"/>
      <c r="AW98" s="4"/>
      <c r="AX98" s="4"/>
      <c r="AY98" s="4"/>
      <c r="AZ98" s="4"/>
      <c r="BA98" s="4"/>
      <c r="BB98" s="4"/>
      <c r="BC98" s="4"/>
      <c r="BD98" s="4"/>
      <c r="BE98" s="4"/>
      <c r="BF98" s="4"/>
      <c r="BG98" s="4"/>
      <c r="BH98" s="4"/>
      <c r="BI98" s="4"/>
      <c r="BJ98" s="4"/>
      <c r="BK98" s="4"/>
      <c r="BL98" s="4"/>
      <c r="BM98" s="4"/>
      <c r="BN98" s="4"/>
      <c r="BO98" s="4"/>
      <c r="BP98" s="4"/>
      <c r="BQ98" s="4"/>
      <c r="BR98" s="4"/>
    </row>
    <row r="99" spans="1:70" s="177" customFormat="1" ht="16.149999999999999" hidden="1" customHeight="1" outlineLevel="2">
      <c r="A99" s="17"/>
      <c r="B99" s="40" t="s">
        <v>176</v>
      </c>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598"/>
      <c r="AC99" s="598"/>
      <c r="AD99" s="598"/>
      <c r="AE99" s="598"/>
      <c r="AF99" s="598"/>
      <c r="AG99" s="130" t="s">
        <v>132</v>
      </c>
      <c r="AT99" s="4"/>
      <c r="AU99" s="4"/>
      <c r="AV99" s="4"/>
      <c r="AW99" s="4"/>
      <c r="AX99" s="4"/>
      <c r="AY99" s="4"/>
      <c r="AZ99" s="4"/>
      <c r="BA99" s="4"/>
      <c r="BB99" s="4"/>
      <c r="BC99" s="4"/>
      <c r="BD99" s="4"/>
      <c r="BE99" s="4"/>
      <c r="BF99" s="4"/>
      <c r="BG99" s="4"/>
      <c r="BH99" s="4"/>
      <c r="BI99" s="4"/>
      <c r="BJ99" s="4"/>
      <c r="BK99" s="4"/>
      <c r="BL99" s="4"/>
      <c r="BM99" s="4"/>
      <c r="BN99" s="4"/>
      <c r="BO99" s="4"/>
      <c r="BP99" s="4"/>
      <c r="BQ99" s="4"/>
      <c r="BR99" s="4"/>
    </row>
    <row r="100" spans="1:70" s="177" customFormat="1" ht="16.149999999999999" hidden="1" customHeight="1" outlineLevel="2" thickBot="1">
      <c r="A100" s="41"/>
      <c r="B100" s="105" t="s">
        <v>177</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603"/>
      <c r="AC100" s="603"/>
      <c r="AD100" s="603"/>
      <c r="AE100" s="603"/>
      <c r="AF100" s="603"/>
      <c r="AG100" s="130" t="s">
        <v>160</v>
      </c>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row>
    <row r="101" spans="1:70" s="177" customFormat="1" ht="16.350000000000001" hidden="1" customHeight="1" outlineLevel="2" thickTop="1" thickBot="1">
      <c r="A101" s="85"/>
      <c r="B101" s="106" t="s">
        <v>178</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607">
        <f>IFERROR(AB100/AB96*100,0)</f>
        <v>0</v>
      </c>
      <c r="AC101" s="607"/>
      <c r="AD101" s="607"/>
      <c r="AE101" s="607"/>
      <c r="AF101" s="607"/>
      <c r="AG101" s="164" t="s">
        <v>162</v>
      </c>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row>
    <row r="102" spans="1:70" s="177" customFormat="1" ht="16.350000000000001" hidden="1" customHeight="1" outlineLevel="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row>
    <row r="103" spans="1:70" s="177" customFormat="1" ht="16.149999999999999" hidden="1" customHeight="1" outlineLevel="2" thickBot="1">
      <c r="A103" s="2" t="s">
        <v>244</v>
      </c>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609"/>
      <c r="AB103" s="609"/>
      <c r="AC103" s="609"/>
      <c r="AD103" s="609"/>
      <c r="AE103" s="609"/>
      <c r="AF103" s="609"/>
      <c r="AG103" s="609"/>
      <c r="AH103" s="191"/>
      <c r="AI103" s="191"/>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row>
    <row r="104" spans="1:70" s="177" customFormat="1" ht="16.149999999999999" hidden="1" customHeight="1" outlineLevel="2">
      <c r="A104" s="116" t="s">
        <v>180</v>
      </c>
      <c r="B104" s="5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72"/>
      <c r="AB104" s="604"/>
      <c r="AC104" s="604"/>
      <c r="AD104" s="604"/>
      <c r="AE104" s="604"/>
      <c r="AF104" s="604"/>
      <c r="AG104" s="74" t="s">
        <v>154</v>
      </c>
      <c r="AH104" s="181"/>
      <c r="AI104" s="181"/>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row>
    <row r="105" spans="1:70" s="177" customFormat="1" ht="16.149999999999999" hidden="1" customHeight="1" outlineLevel="2">
      <c r="A105" s="1" t="s">
        <v>181</v>
      </c>
      <c r="B105" s="70"/>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71"/>
      <c r="AB105" s="598"/>
      <c r="AC105" s="598"/>
      <c r="AD105" s="598"/>
      <c r="AE105" s="598"/>
      <c r="AF105" s="598"/>
      <c r="AG105" s="127" t="s">
        <v>132</v>
      </c>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row>
    <row r="106" spans="1:70" s="177" customFormat="1" ht="16.149999999999999" hidden="1" customHeight="1" outlineLevel="2">
      <c r="A106" s="1" t="s">
        <v>182</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605"/>
      <c r="AC106" s="605"/>
      <c r="AD106" s="605"/>
      <c r="AE106" s="605"/>
      <c r="AF106" s="605"/>
      <c r="AG106" s="246" t="s">
        <v>132</v>
      </c>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row>
    <row r="107" spans="1:70" s="177" customFormat="1" ht="16.149999999999999" hidden="1" customHeight="1" outlineLevel="2">
      <c r="A107" s="23" t="s">
        <v>183</v>
      </c>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08">
        <f>AB106-AB105</f>
        <v>0</v>
      </c>
      <c r="AC107" s="608"/>
      <c r="AD107" s="608"/>
      <c r="AE107" s="608"/>
      <c r="AF107" s="608"/>
      <c r="AG107" s="246" t="s">
        <v>132</v>
      </c>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row>
    <row r="108" spans="1:70" s="177" customFormat="1" ht="16.149999999999999" hidden="1" customHeight="1" outlineLevel="2">
      <c r="A108" s="17"/>
      <c r="B108" s="40" t="s">
        <v>184</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598"/>
      <c r="AC108" s="598"/>
      <c r="AD108" s="598"/>
      <c r="AE108" s="598"/>
      <c r="AF108" s="598"/>
      <c r="AG108" s="130" t="s">
        <v>132</v>
      </c>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row>
    <row r="109" spans="1:70" s="177" customFormat="1" ht="16.350000000000001" hidden="1" customHeight="1" outlineLevel="2" thickBot="1">
      <c r="A109" s="41"/>
      <c r="B109" s="105" t="s">
        <v>185</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603"/>
      <c r="AC109" s="603"/>
      <c r="AD109" s="603"/>
      <c r="AE109" s="603"/>
      <c r="AF109" s="603"/>
      <c r="AG109" s="130" t="s">
        <v>160</v>
      </c>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row>
    <row r="110" spans="1:70" s="177" customFormat="1" ht="16.350000000000001" hidden="1" customHeight="1" outlineLevel="2" thickTop="1" thickBot="1">
      <c r="A110" s="85"/>
      <c r="B110" s="106" t="s">
        <v>186</v>
      </c>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607">
        <f>IFERROR(AB109/AB105*100,0)</f>
        <v>0</v>
      </c>
      <c r="AC110" s="607"/>
      <c r="AD110" s="607"/>
      <c r="AE110" s="607"/>
      <c r="AF110" s="607"/>
      <c r="AG110" s="164" t="s">
        <v>162</v>
      </c>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row>
    <row r="111" spans="1:70" s="177" customFormat="1" ht="16.350000000000001" hidden="1" customHeight="1" outlineLevel="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row>
    <row r="112" spans="1:70" s="177" customFormat="1" ht="16.149999999999999" hidden="1" customHeight="1" outlineLevel="2" thickBot="1">
      <c r="A112" s="2" t="s">
        <v>195</v>
      </c>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609"/>
      <c r="AB112" s="609"/>
      <c r="AC112" s="609"/>
      <c r="AD112" s="609"/>
      <c r="AE112" s="609"/>
      <c r="AF112" s="609"/>
      <c r="AG112" s="609"/>
      <c r="AH112" s="191"/>
      <c r="AI112" s="191"/>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row>
    <row r="113" spans="1:70" s="177" customFormat="1" ht="16.149999999999999" hidden="1" customHeight="1" outlineLevel="2">
      <c r="A113" s="116" t="s">
        <v>245</v>
      </c>
      <c r="B113" s="5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72"/>
      <c r="AB113" s="604"/>
      <c r="AC113" s="604"/>
      <c r="AD113" s="604"/>
      <c r="AE113" s="604"/>
      <c r="AF113" s="604"/>
      <c r="AG113" s="74" t="s">
        <v>154</v>
      </c>
      <c r="AH113" s="181"/>
      <c r="AI113" s="181"/>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row>
    <row r="114" spans="1:70" s="177" customFormat="1" ht="16.149999999999999" hidden="1" customHeight="1" outlineLevel="2">
      <c r="A114" s="1" t="s">
        <v>246</v>
      </c>
      <c r="B114" s="70"/>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71"/>
      <c r="AB114" s="598"/>
      <c r="AC114" s="598"/>
      <c r="AD114" s="598"/>
      <c r="AE114" s="598"/>
      <c r="AF114" s="598"/>
      <c r="AG114" s="127" t="s">
        <v>132</v>
      </c>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row>
    <row r="115" spans="1:70" s="177" customFormat="1" ht="16.149999999999999" hidden="1" customHeight="1" outlineLevel="2">
      <c r="A115" s="1" t="s">
        <v>247</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605"/>
      <c r="AC115" s="605"/>
      <c r="AD115" s="605"/>
      <c r="AE115" s="605"/>
      <c r="AF115" s="605"/>
      <c r="AG115" s="246" t="s">
        <v>132</v>
      </c>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row>
    <row r="116" spans="1:70" s="177" customFormat="1" ht="16.149999999999999" hidden="1" customHeight="1" outlineLevel="2">
      <c r="A116" s="23" t="s">
        <v>191</v>
      </c>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08">
        <f>AB115-AB114</f>
        <v>0</v>
      </c>
      <c r="AC116" s="608"/>
      <c r="AD116" s="608"/>
      <c r="AE116" s="608"/>
      <c r="AF116" s="608"/>
      <c r="AG116" s="246" t="s">
        <v>132</v>
      </c>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row>
    <row r="117" spans="1:70" s="177" customFormat="1" ht="16.149999999999999" hidden="1" customHeight="1" outlineLevel="2">
      <c r="A117" s="17"/>
      <c r="B117" s="40" t="s">
        <v>192</v>
      </c>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598"/>
      <c r="AC117" s="598"/>
      <c r="AD117" s="598"/>
      <c r="AE117" s="598"/>
      <c r="AF117" s="598"/>
      <c r="AG117" s="130" t="s">
        <v>132</v>
      </c>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row>
    <row r="118" spans="1:70" s="177" customFormat="1" ht="16.149999999999999" hidden="1" customHeight="1" outlineLevel="2" thickBot="1">
      <c r="A118" s="41"/>
      <c r="B118" s="105" t="s">
        <v>193</v>
      </c>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603"/>
      <c r="AC118" s="603"/>
      <c r="AD118" s="603"/>
      <c r="AE118" s="603"/>
      <c r="AF118" s="603"/>
      <c r="AG118" s="130" t="s">
        <v>160</v>
      </c>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row>
    <row r="119" spans="1:70" s="177" customFormat="1" ht="16.350000000000001" hidden="1" customHeight="1" outlineLevel="2" thickTop="1" thickBot="1">
      <c r="A119" s="85"/>
      <c r="B119" s="106" t="s">
        <v>194</v>
      </c>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607">
        <f>IFERROR(AB118/AB114*100,0)</f>
        <v>0</v>
      </c>
      <c r="AC119" s="607"/>
      <c r="AD119" s="607"/>
      <c r="AE119" s="607"/>
      <c r="AF119" s="607"/>
      <c r="AG119" s="164" t="s">
        <v>162</v>
      </c>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row>
    <row r="120" spans="1:70" s="177" customFormat="1" ht="16.350000000000001" hidden="1" customHeight="1" outlineLevel="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167"/>
      <c r="AC120" s="167"/>
      <c r="AD120" s="167"/>
      <c r="AE120" s="167"/>
      <c r="AF120" s="167"/>
      <c r="AG120" s="3"/>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row>
    <row r="121" spans="1:70" s="177" customFormat="1" ht="16.350000000000001" customHeight="1" outlineLevel="1" collapsed="1">
      <c r="A121" s="64" t="s">
        <v>203</v>
      </c>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row>
    <row r="122" spans="1:70" s="177" customFormat="1" ht="16.149999999999999" customHeight="1" outlineLevel="1" thickBot="1">
      <c r="A122" s="62" t="s">
        <v>1547</v>
      </c>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11"/>
      <c r="AB122" s="611"/>
      <c r="AC122" s="611"/>
      <c r="AD122" s="611"/>
      <c r="AE122" s="611"/>
      <c r="AF122" s="611"/>
      <c r="AG122" s="611"/>
      <c r="AH122" s="191"/>
      <c r="AI122" s="191"/>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row>
    <row r="123" spans="1:70" s="177" customFormat="1" ht="16.149999999999999" customHeight="1" outlineLevel="1">
      <c r="A123" s="115" t="s">
        <v>1538</v>
      </c>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75"/>
      <c r="AB123" s="612">
        <v>1</v>
      </c>
      <c r="AC123" s="612"/>
      <c r="AD123" s="612"/>
      <c r="AE123" s="612"/>
      <c r="AF123" s="612"/>
      <c r="AG123" s="77" t="s">
        <v>154</v>
      </c>
      <c r="AH123" s="181"/>
      <c r="AI123" s="181"/>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row>
    <row r="124" spans="1:70" s="177" customFormat="1" ht="16.149999999999999" hidden="1" customHeight="1" outlineLevel="2">
      <c r="A124" s="104" t="s">
        <v>250</v>
      </c>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76"/>
      <c r="AB124" s="610"/>
      <c r="AC124" s="610"/>
      <c r="AD124" s="610"/>
      <c r="AE124" s="610"/>
      <c r="AF124" s="610"/>
      <c r="AG124" s="121" t="s">
        <v>132</v>
      </c>
      <c r="AH124" s="181"/>
      <c r="AI124" s="181"/>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row>
    <row r="125" spans="1:70" s="177" customFormat="1" ht="16.149999999999999" hidden="1" customHeight="1" outlineLevel="2" collapsed="1">
      <c r="A125" s="104" t="s">
        <v>251</v>
      </c>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76"/>
      <c r="AB125" s="610"/>
      <c r="AC125" s="610"/>
      <c r="AD125" s="610"/>
      <c r="AE125" s="610"/>
      <c r="AF125" s="610"/>
      <c r="AG125" s="121" t="s">
        <v>132</v>
      </c>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row>
    <row r="126" spans="1:70" s="177" customFormat="1" ht="16.149999999999999" hidden="1" customHeight="1" outlineLevel="3">
      <c r="A126" s="104" t="s">
        <v>252</v>
      </c>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13"/>
      <c r="AC126" s="613"/>
      <c r="AD126" s="613"/>
      <c r="AE126" s="613"/>
      <c r="AF126" s="613"/>
      <c r="AG126" s="134" t="s">
        <v>132</v>
      </c>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row>
    <row r="127" spans="1:70" s="177" customFormat="1" ht="16.149999999999999" hidden="1" customHeight="1" outlineLevel="2" collapsed="1">
      <c r="A127" s="104" t="s">
        <v>253</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10"/>
      <c r="AC127" s="610"/>
      <c r="AD127" s="610"/>
      <c r="AE127" s="610"/>
      <c r="AF127" s="610"/>
      <c r="AG127" s="134" t="s">
        <v>132</v>
      </c>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row>
    <row r="128" spans="1:70" s="177" customFormat="1" ht="16.149999999999999" hidden="1" customHeight="1" outlineLevel="2">
      <c r="A128" s="108" t="s">
        <v>254</v>
      </c>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14">
        <f>AB126-AB124</f>
        <v>0</v>
      </c>
      <c r="AC128" s="614"/>
      <c r="AD128" s="614"/>
      <c r="AE128" s="614"/>
      <c r="AF128" s="614"/>
      <c r="AG128" s="134" t="s">
        <v>132</v>
      </c>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row>
    <row r="129" spans="1:70" s="177" customFormat="1" ht="16.149999999999999" customHeight="1" outlineLevel="1" collapsed="1">
      <c r="A129" s="104" t="s">
        <v>1550</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598">
        <v>3000</v>
      </c>
      <c r="AB129" s="598"/>
      <c r="AC129" s="271" t="s">
        <v>132</v>
      </c>
      <c r="AD129" s="271" t="s">
        <v>1534</v>
      </c>
      <c r="AE129" s="606"/>
      <c r="AF129" s="606"/>
      <c r="AG129" s="134" t="s">
        <v>162</v>
      </c>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row>
    <row r="130" spans="1:70" s="177" customFormat="1" ht="16.149999999999999" hidden="1" customHeight="1" outlineLevel="2">
      <c r="A130" s="90"/>
      <c r="B130" s="91" t="s">
        <v>168</v>
      </c>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610"/>
      <c r="AC130" s="610"/>
      <c r="AD130" s="610"/>
      <c r="AE130" s="610"/>
      <c r="AF130" s="610"/>
      <c r="AG130" s="137" t="s">
        <v>132</v>
      </c>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row>
    <row r="131" spans="1:70" s="177" customFormat="1" ht="16.149999999999999" hidden="1" customHeight="1" outlineLevel="2" thickBot="1">
      <c r="A131" s="92"/>
      <c r="B131" s="110" t="s">
        <v>169</v>
      </c>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615"/>
      <c r="AC131" s="615"/>
      <c r="AD131" s="615"/>
      <c r="AE131" s="615"/>
      <c r="AF131" s="615"/>
      <c r="AG131" s="137" t="s">
        <v>160</v>
      </c>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row>
    <row r="132" spans="1:70" s="177" customFormat="1" ht="16.350000000000001" hidden="1" customHeight="1" outlineLevel="2" thickTop="1" thickBot="1">
      <c r="A132" s="93"/>
      <c r="B132" s="111" t="s">
        <v>170</v>
      </c>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607">
        <f>IFERROR(AB131/AB125*100,0)</f>
        <v>0</v>
      </c>
      <c r="AC132" s="607"/>
      <c r="AD132" s="607"/>
      <c r="AE132" s="607"/>
      <c r="AF132" s="607"/>
      <c r="AG132" s="138" t="s">
        <v>162</v>
      </c>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row>
    <row r="133" spans="1:70" s="177" customFormat="1" ht="16.350000000000001" customHeight="1" outlineLevel="1" collapsed="1">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row>
    <row r="134" spans="1:70" s="177" customFormat="1" ht="16.149999999999999" customHeight="1" outlineLevel="1" thickBot="1">
      <c r="A134" s="62" t="s">
        <v>1548</v>
      </c>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11"/>
      <c r="AB134" s="611"/>
      <c r="AC134" s="611"/>
      <c r="AD134" s="611"/>
      <c r="AE134" s="611"/>
      <c r="AF134" s="611"/>
      <c r="AG134" s="611"/>
      <c r="AH134" s="191"/>
      <c r="AI134" s="191"/>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row>
    <row r="135" spans="1:70" s="177" customFormat="1" ht="16.149999999999999" customHeight="1" outlineLevel="1">
      <c r="A135" s="115" t="s">
        <v>1541</v>
      </c>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75"/>
      <c r="AB135" s="612">
        <v>2</v>
      </c>
      <c r="AC135" s="612"/>
      <c r="AD135" s="612"/>
      <c r="AE135" s="612"/>
      <c r="AF135" s="612"/>
      <c r="AG135" s="77" t="s">
        <v>154</v>
      </c>
      <c r="AH135" s="181"/>
      <c r="AI135" s="181"/>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row>
    <row r="136" spans="1:70" s="177" customFormat="1" ht="16.149999999999999" hidden="1" customHeight="1" outlineLevel="2">
      <c r="A136" s="104" t="s">
        <v>257</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76"/>
      <c r="AB136" s="610"/>
      <c r="AC136" s="610"/>
      <c r="AD136" s="610"/>
      <c r="AE136" s="610"/>
      <c r="AF136" s="610"/>
      <c r="AG136" s="121" t="s">
        <v>132</v>
      </c>
      <c r="AH136" s="181"/>
      <c r="AI136" s="181"/>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row>
    <row r="137" spans="1:70" s="177" customFormat="1" ht="16.149999999999999" hidden="1" customHeight="1" outlineLevel="2" collapsed="1">
      <c r="A137" s="104" t="s">
        <v>258</v>
      </c>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76"/>
      <c r="AB137" s="610"/>
      <c r="AC137" s="610"/>
      <c r="AD137" s="610"/>
      <c r="AE137" s="610"/>
      <c r="AF137" s="610"/>
      <c r="AG137" s="121" t="s">
        <v>132</v>
      </c>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row>
    <row r="138" spans="1:70" s="177" customFormat="1" ht="16.149999999999999" hidden="1" customHeight="1" outlineLevel="3">
      <c r="A138" s="104" t="s">
        <v>259</v>
      </c>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13"/>
      <c r="AC138" s="613"/>
      <c r="AD138" s="613"/>
      <c r="AE138" s="613"/>
      <c r="AF138" s="613"/>
      <c r="AG138" s="134" t="s">
        <v>132</v>
      </c>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row>
    <row r="139" spans="1:70" s="177" customFormat="1" ht="16.149999999999999" hidden="1" customHeight="1" outlineLevel="2" collapsed="1">
      <c r="A139" s="104" t="s">
        <v>260</v>
      </c>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10"/>
      <c r="AC139" s="610"/>
      <c r="AD139" s="610"/>
      <c r="AE139" s="610"/>
      <c r="AF139" s="610"/>
      <c r="AG139" s="134" t="s">
        <v>132</v>
      </c>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row>
    <row r="140" spans="1:70" s="177" customFormat="1" ht="16.149999999999999" hidden="1" customHeight="1" outlineLevel="2">
      <c r="A140" s="108" t="s">
        <v>261</v>
      </c>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14">
        <f>AB138-AB136</f>
        <v>0</v>
      </c>
      <c r="AC140" s="614"/>
      <c r="AD140" s="614"/>
      <c r="AE140" s="614"/>
      <c r="AF140" s="614"/>
      <c r="AG140" s="134" t="s">
        <v>132</v>
      </c>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row>
    <row r="141" spans="1:70" s="177" customFormat="1" ht="16.149999999999999" customHeight="1" outlineLevel="1" collapsed="1">
      <c r="A141" s="104" t="s">
        <v>1551</v>
      </c>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16">
        <v>1200</v>
      </c>
      <c r="AB141" s="616"/>
      <c r="AC141" s="271" t="s">
        <v>132</v>
      </c>
      <c r="AD141" s="271" t="s">
        <v>1534</v>
      </c>
      <c r="AE141" s="606"/>
      <c r="AF141" s="606"/>
      <c r="AG141" s="134" t="s">
        <v>162</v>
      </c>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row>
    <row r="142" spans="1:70" s="177" customFormat="1" ht="16.149999999999999" hidden="1" customHeight="1" outlineLevel="2">
      <c r="A142" s="90"/>
      <c r="B142" s="91" t="s">
        <v>176</v>
      </c>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610"/>
      <c r="AC142" s="610"/>
      <c r="AD142" s="610"/>
      <c r="AE142" s="610"/>
      <c r="AF142" s="610"/>
      <c r="AG142" s="137" t="s">
        <v>132</v>
      </c>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row>
    <row r="143" spans="1:70" s="177" customFormat="1" ht="16.149999999999999" hidden="1" customHeight="1" outlineLevel="2" thickBot="1">
      <c r="A143" s="92"/>
      <c r="B143" s="110" t="s">
        <v>177</v>
      </c>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615"/>
      <c r="AC143" s="615"/>
      <c r="AD143" s="615"/>
      <c r="AE143" s="615"/>
      <c r="AF143" s="615"/>
      <c r="AG143" s="137" t="s">
        <v>160</v>
      </c>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row>
    <row r="144" spans="1:70" s="177" customFormat="1" ht="16.350000000000001" hidden="1" customHeight="1" outlineLevel="2" thickTop="1" thickBot="1">
      <c r="A144" s="93"/>
      <c r="B144" s="111" t="s">
        <v>178</v>
      </c>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607">
        <f>IFERROR(AB143/AB137*100,0)</f>
        <v>0</v>
      </c>
      <c r="AC144" s="607"/>
      <c r="AD144" s="607"/>
      <c r="AE144" s="607"/>
      <c r="AF144" s="607"/>
      <c r="AG144" s="138" t="s">
        <v>162</v>
      </c>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row>
    <row r="145" spans="1:70" s="177" customFormat="1" ht="13.5" customHeight="1" outlineLevel="1" collapsed="1">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row>
    <row r="146" spans="1:70" s="177" customFormat="1" ht="16.149999999999999" customHeight="1" thickBot="1">
      <c r="A146" s="2" t="s">
        <v>262</v>
      </c>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row>
    <row r="147" spans="1:70" s="177" customFormat="1" ht="16.149999999999999" customHeight="1">
      <c r="A147" s="11" t="s">
        <v>263</v>
      </c>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3"/>
      <c r="AJ147" s="177" t="b">
        <v>0</v>
      </c>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row>
    <row r="148" spans="1:70" s="177" customFormat="1" ht="16.149999999999999" customHeight="1">
      <c r="A148" s="17"/>
      <c r="B148" s="3"/>
      <c r="C148" s="3" t="s">
        <v>227</v>
      </c>
      <c r="D148" s="3"/>
      <c r="E148" s="3"/>
      <c r="F148" s="3"/>
      <c r="G148" s="3"/>
      <c r="H148" s="3"/>
      <c r="I148" s="3"/>
      <c r="J148" s="3"/>
      <c r="K148" s="3"/>
      <c r="L148" s="3"/>
      <c r="M148" s="3" t="s">
        <v>228</v>
      </c>
      <c r="N148" s="3"/>
      <c r="O148" s="3"/>
      <c r="P148" s="3"/>
      <c r="Q148" s="3"/>
      <c r="R148" s="3"/>
      <c r="S148" s="3"/>
      <c r="T148" s="3"/>
      <c r="U148" s="3"/>
      <c r="V148" s="3"/>
      <c r="W148" s="3"/>
      <c r="X148" s="3"/>
      <c r="Y148" s="3"/>
      <c r="Z148" s="3"/>
      <c r="AA148" s="3"/>
      <c r="AB148" s="3"/>
      <c r="AC148" s="3"/>
      <c r="AD148" s="3"/>
      <c r="AE148" s="3"/>
      <c r="AF148" s="3"/>
      <c r="AG148" s="18"/>
      <c r="AJ148" s="177" t="b">
        <v>0</v>
      </c>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row>
    <row r="149" spans="1:70" s="177" customFormat="1" ht="15.6" customHeight="1">
      <c r="A149" s="17"/>
      <c r="B149" s="3"/>
      <c r="C149" s="3" t="s">
        <v>229</v>
      </c>
      <c r="D149" s="3"/>
      <c r="E149" s="3"/>
      <c r="F149" s="3"/>
      <c r="G149" s="3"/>
      <c r="H149" s="3"/>
      <c r="I149" s="3"/>
      <c r="J149" s="617"/>
      <c r="K149" s="617"/>
      <c r="L149" s="617"/>
      <c r="M149" s="617"/>
      <c r="N149" s="617"/>
      <c r="O149" s="617"/>
      <c r="P149" s="617"/>
      <c r="Q149" s="617"/>
      <c r="R149" s="617"/>
      <c r="S149" s="617"/>
      <c r="T149" s="617"/>
      <c r="U149" s="617"/>
      <c r="V149" s="617"/>
      <c r="W149" s="617"/>
      <c r="X149" s="617"/>
      <c r="Y149" s="617"/>
      <c r="Z149" s="617"/>
      <c r="AA149" s="617"/>
      <c r="AB149" s="617"/>
      <c r="AC149" s="617"/>
      <c r="AD149" s="617"/>
      <c r="AE149" s="617"/>
      <c r="AF149" s="617"/>
      <c r="AG149" s="18" t="s">
        <v>63</v>
      </c>
      <c r="AJ149" s="177" t="b">
        <v>0</v>
      </c>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row>
    <row r="150" spans="1:70" s="177" customFormat="1" ht="5.45" customHeight="1">
      <c r="A150" s="14"/>
      <c r="B150" s="15"/>
      <c r="C150" s="15"/>
      <c r="D150" s="15"/>
      <c r="E150" s="15"/>
      <c r="F150" s="15"/>
      <c r="G150" s="15"/>
      <c r="H150" s="15"/>
      <c r="I150" s="15"/>
      <c r="J150" s="15"/>
      <c r="K150" s="15"/>
      <c r="L150" s="26"/>
      <c r="M150" s="26"/>
      <c r="N150" s="26"/>
      <c r="O150" s="26"/>
      <c r="P150" s="26"/>
      <c r="Q150" s="26"/>
      <c r="R150" s="26"/>
      <c r="S150" s="26"/>
      <c r="T150" s="26"/>
      <c r="U150" s="26"/>
      <c r="V150" s="26"/>
      <c r="W150" s="26"/>
      <c r="X150" s="26"/>
      <c r="Y150" s="26"/>
      <c r="Z150" s="26"/>
      <c r="AA150" s="26"/>
      <c r="AB150" s="26"/>
      <c r="AC150" s="26"/>
      <c r="AD150" s="26"/>
      <c r="AE150" s="26"/>
      <c r="AF150" s="26"/>
      <c r="AG150" s="16"/>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row>
    <row r="151" spans="1:70" s="177" customFormat="1">
      <c r="A151" s="23" t="s">
        <v>264</v>
      </c>
      <c r="B151" s="24"/>
      <c r="C151" s="24"/>
      <c r="D151" s="24"/>
      <c r="E151" s="24"/>
      <c r="F151" s="24"/>
      <c r="G151" s="24"/>
      <c r="H151" s="24"/>
      <c r="I151" s="24"/>
      <c r="J151" s="24"/>
      <c r="K151" s="24"/>
      <c r="L151" s="27"/>
      <c r="M151" s="27"/>
      <c r="N151" s="27"/>
      <c r="O151" s="27"/>
      <c r="P151" s="27"/>
      <c r="Q151" s="27"/>
      <c r="R151" s="27"/>
      <c r="S151" s="27"/>
      <c r="T151" s="27"/>
      <c r="U151" s="27"/>
      <c r="V151" s="27"/>
      <c r="W151" s="27"/>
      <c r="X151" s="27"/>
      <c r="Y151" s="27"/>
      <c r="Z151" s="27"/>
      <c r="AA151" s="27"/>
      <c r="AB151" s="27"/>
      <c r="AC151" s="27"/>
      <c r="AD151" s="27"/>
      <c r="AE151" s="27"/>
      <c r="AF151" s="27"/>
      <c r="AG151" s="25"/>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row>
    <row r="152" spans="1:70" s="177" customFormat="1" ht="49.15" customHeight="1">
      <c r="A152" s="17"/>
      <c r="B152" s="3"/>
      <c r="C152" s="618"/>
      <c r="D152" s="618"/>
      <c r="E152" s="618"/>
      <c r="F152" s="618"/>
      <c r="G152" s="618"/>
      <c r="H152" s="618"/>
      <c r="I152" s="618"/>
      <c r="J152" s="618"/>
      <c r="K152" s="618"/>
      <c r="L152" s="618"/>
      <c r="M152" s="618"/>
      <c r="N152" s="618"/>
      <c r="O152" s="618"/>
      <c r="P152" s="618"/>
      <c r="Q152" s="618"/>
      <c r="R152" s="618"/>
      <c r="S152" s="618"/>
      <c r="T152" s="618"/>
      <c r="U152" s="618"/>
      <c r="V152" s="618"/>
      <c r="W152" s="618"/>
      <c r="X152" s="618"/>
      <c r="Y152" s="618"/>
      <c r="Z152" s="618"/>
      <c r="AA152" s="618"/>
      <c r="AB152" s="618"/>
      <c r="AC152" s="618"/>
      <c r="AD152" s="618"/>
      <c r="AE152" s="618"/>
      <c r="AF152" s="618"/>
      <c r="AG152" s="18"/>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row>
    <row r="153" spans="1:70" s="177" customFormat="1" ht="9" customHeight="1" thickBot="1">
      <c r="A153" s="8"/>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10"/>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row>
    <row r="154" spans="1:70" s="177" customFormat="1" ht="1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row>
    <row r="155" spans="1:70" s="177" customFormat="1" ht="15" customHeight="1">
      <c r="A155" s="619" t="s">
        <v>231</v>
      </c>
      <c r="B155" s="619"/>
      <c r="C155" s="619"/>
      <c r="D155" s="619"/>
      <c r="E155" s="619"/>
      <c r="F155" s="619"/>
      <c r="G155" s="619"/>
      <c r="H155" s="619"/>
      <c r="I155" s="619"/>
      <c r="J155" s="619"/>
      <c r="K155" s="619"/>
      <c r="L155" s="619"/>
      <c r="M155" s="619"/>
      <c r="N155" s="619"/>
      <c r="O155" s="619"/>
      <c r="P155" s="619"/>
      <c r="Q155" s="619"/>
      <c r="R155" s="619"/>
      <c r="S155" s="619"/>
      <c r="T155" s="619"/>
      <c r="U155" s="619"/>
      <c r="V155" s="619"/>
      <c r="W155" s="619"/>
      <c r="X155" s="619"/>
      <c r="Y155" s="619"/>
      <c r="Z155" s="619"/>
      <c r="AA155" s="619"/>
      <c r="AB155" s="619"/>
      <c r="AC155" s="619"/>
      <c r="AD155" s="619"/>
      <c r="AE155" s="619"/>
      <c r="AF155" s="619"/>
      <c r="AG155" s="619"/>
      <c r="AH155" s="195"/>
      <c r="AI155" s="195"/>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row>
    <row r="156" spans="1:70" s="177" customFormat="1" ht="15" customHeight="1">
      <c r="A156" s="619"/>
      <c r="B156" s="619"/>
      <c r="C156" s="619"/>
      <c r="D156" s="619"/>
      <c r="E156" s="619"/>
      <c r="F156" s="619"/>
      <c r="G156" s="619"/>
      <c r="H156" s="619"/>
      <c r="I156" s="619"/>
      <c r="J156" s="619"/>
      <c r="K156" s="619"/>
      <c r="L156" s="619"/>
      <c r="M156" s="619"/>
      <c r="N156" s="619"/>
      <c r="O156" s="619"/>
      <c r="P156" s="619"/>
      <c r="Q156" s="619"/>
      <c r="R156" s="619"/>
      <c r="S156" s="619"/>
      <c r="T156" s="619"/>
      <c r="U156" s="619"/>
      <c r="V156" s="619"/>
      <c r="W156" s="619"/>
      <c r="X156" s="619"/>
      <c r="Y156" s="619"/>
      <c r="Z156" s="619"/>
      <c r="AA156" s="619"/>
      <c r="AB156" s="619"/>
      <c r="AC156" s="619"/>
      <c r="AD156" s="619"/>
      <c r="AE156" s="619"/>
      <c r="AF156" s="619"/>
      <c r="AG156" s="619"/>
      <c r="AH156" s="195"/>
      <c r="AI156" s="195"/>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row>
    <row r="157" spans="1:70" s="177" customFormat="1" ht="15" customHeight="1">
      <c r="A157" s="3"/>
      <c r="B157" s="3"/>
      <c r="C157" s="3" t="s">
        <v>15</v>
      </c>
      <c r="D157" s="3"/>
      <c r="E157" s="620"/>
      <c r="F157" s="620"/>
      <c r="G157" s="3" t="s">
        <v>16</v>
      </c>
      <c r="H157" s="620"/>
      <c r="I157" s="620"/>
      <c r="J157" s="3" t="s">
        <v>126</v>
      </c>
      <c r="K157" s="620"/>
      <c r="L157" s="620"/>
      <c r="M157" s="3" t="s">
        <v>18</v>
      </c>
      <c r="N157" s="3"/>
      <c r="O157" s="3"/>
      <c r="P157" s="3" t="s">
        <v>232</v>
      </c>
      <c r="Q157" s="3"/>
      <c r="R157" s="3"/>
      <c r="S157" s="3"/>
      <c r="T157" s="621"/>
      <c r="U157" s="621"/>
      <c r="V157" s="621"/>
      <c r="W157" s="621"/>
      <c r="X157" s="621"/>
      <c r="Y157" s="621"/>
      <c r="Z157" s="621"/>
      <c r="AA157" s="621"/>
      <c r="AB157" s="621"/>
      <c r="AC157" s="621"/>
      <c r="AD157" s="621"/>
      <c r="AE157" s="621"/>
      <c r="AF157" s="621"/>
      <c r="AG157" s="3"/>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row>
    <row r="158" spans="1:70" s="177" customFormat="1" ht="15" customHeight="1">
      <c r="A158" s="3"/>
      <c r="B158" s="3"/>
      <c r="C158" s="3"/>
      <c r="D158" s="3"/>
      <c r="E158" s="244"/>
      <c r="F158" s="244"/>
      <c r="G158" s="3"/>
      <c r="H158" s="244"/>
      <c r="I158" s="244"/>
      <c r="J158" s="3"/>
      <c r="K158" s="244"/>
      <c r="L158" s="244"/>
      <c r="M158" s="3"/>
      <c r="N158" s="3"/>
      <c r="O158" s="3"/>
      <c r="P158" s="3"/>
      <c r="Q158" s="3"/>
      <c r="R158" s="3"/>
      <c r="S158" s="3"/>
      <c r="T158" s="244"/>
      <c r="U158" s="244"/>
      <c r="V158" s="244"/>
      <c r="W158" s="244"/>
      <c r="X158" s="244"/>
      <c r="Y158" s="244"/>
      <c r="Z158" s="244"/>
      <c r="AA158" s="244"/>
      <c r="AB158" s="244"/>
      <c r="AC158" s="244"/>
      <c r="AD158" s="244"/>
      <c r="AE158" s="244"/>
      <c r="AF158" s="244"/>
      <c r="AG158" s="3"/>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row>
    <row r="159" spans="1:70" s="177" customFormat="1" ht="15" customHeight="1">
      <c r="A159" s="48" t="s">
        <v>233</v>
      </c>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row>
    <row r="160" spans="1:70" s="177" customFormat="1" ht="15" customHeight="1">
      <c r="A160" s="257" t="s">
        <v>1450</v>
      </c>
      <c r="B160" s="250" t="s">
        <v>1528</v>
      </c>
      <c r="C160" s="255"/>
      <c r="D160" s="255"/>
      <c r="E160" s="255"/>
      <c r="F160" s="255"/>
      <c r="G160" s="255"/>
      <c r="H160" s="255"/>
      <c r="I160" s="255"/>
      <c r="J160" s="255"/>
      <c r="K160" s="255"/>
      <c r="L160" s="255"/>
      <c r="M160" s="255"/>
      <c r="N160" s="255"/>
      <c r="O160" s="255"/>
      <c r="P160" s="255"/>
      <c r="Q160" s="255"/>
      <c r="R160" s="255"/>
      <c r="S160" s="255"/>
      <c r="T160" s="255"/>
      <c r="U160" s="255"/>
      <c r="V160" s="255"/>
      <c r="W160" s="255"/>
      <c r="X160" s="255"/>
      <c r="Y160" s="255"/>
      <c r="Z160" s="255"/>
      <c r="AA160" s="255"/>
      <c r="AB160" s="255"/>
      <c r="AC160" s="255"/>
      <c r="AD160" s="255"/>
      <c r="AE160" s="255"/>
      <c r="AF160" s="255"/>
      <c r="AG160" s="255"/>
      <c r="AH160" s="200"/>
      <c r="AI160" s="195"/>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row>
    <row r="161" spans="1:70" s="177" customFormat="1" ht="15" customHeight="1">
      <c r="A161" s="255"/>
      <c r="B161" s="256" t="s">
        <v>1529</v>
      </c>
      <c r="C161" s="255"/>
      <c r="D161" s="255"/>
      <c r="E161" s="255"/>
      <c r="F161" s="255"/>
      <c r="G161" s="255"/>
      <c r="H161" s="255"/>
      <c r="I161" s="255"/>
      <c r="J161" s="255"/>
      <c r="K161" s="255"/>
      <c r="L161" s="255"/>
      <c r="M161" s="255"/>
      <c r="N161" s="255"/>
      <c r="O161" s="255"/>
      <c r="P161" s="255"/>
      <c r="Q161" s="255"/>
      <c r="R161" s="255"/>
      <c r="S161" s="255"/>
      <c r="T161" s="255"/>
      <c r="U161" s="255"/>
      <c r="V161" s="255"/>
      <c r="W161" s="255"/>
      <c r="X161" s="255"/>
      <c r="Y161" s="255"/>
      <c r="Z161" s="255"/>
      <c r="AA161" s="255"/>
      <c r="AB161" s="255"/>
      <c r="AC161" s="255"/>
      <c r="AD161" s="255"/>
      <c r="AE161" s="255"/>
      <c r="AF161" s="255"/>
      <c r="AG161" s="255"/>
      <c r="AH161" s="200"/>
      <c r="AI161" s="195"/>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row>
    <row r="162" spans="1:70" s="177" customFormat="1" ht="15" customHeight="1">
      <c r="A162" s="256"/>
      <c r="B162" s="256"/>
      <c r="C162" s="255"/>
      <c r="D162" s="255"/>
      <c r="E162" s="255"/>
      <c r="F162" s="255"/>
      <c r="G162" s="255"/>
      <c r="H162" s="255"/>
      <c r="I162" s="255"/>
      <c r="J162" s="255"/>
      <c r="K162" s="255"/>
      <c r="L162" s="255"/>
      <c r="M162" s="255"/>
      <c r="N162" s="255"/>
      <c r="O162" s="255"/>
      <c r="P162" s="255"/>
      <c r="Q162" s="255"/>
      <c r="R162" s="255"/>
      <c r="S162" s="255"/>
      <c r="T162" s="255"/>
      <c r="U162" s="255"/>
      <c r="V162" s="255"/>
      <c r="W162" s="255"/>
      <c r="X162" s="255"/>
      <c r="Y162" s="255"/>
      <c r="Z162" s="255"/>
      <c r="AA162" s="255"/>
      <c r="AB162" s="255"/>
      <c r="AC162" s="255"/>
      <c r="AD162" s="255"/>
      <c r="AE162" s="255"/>
      <c r="AF162" s="255"/>
      <c r="AG162" s="255"/>
      <c r="AH162" s="200"/>
      <c r="AI162" s="195"/>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row>
    <row r="163" spans="1:70" s="177" customFormat="1" ht="15" customHeight="1">
      <c r="A163" s="256"/>
      <c r="B163" s="256"/>
      <c r="C163" s="255"/>
      <c r="D163" s="255"/>
      <c r="E163" s="255"/>
      <c r="F163" s="255"/>
      <c r="G163" s="255"/>
      <c r="H163" s="255"/>
      <c r="I163" s="255"/>
      <c r="J163" s="255"/>
      <c r="K163" s="255"/>
      <c r="L163" s="255"/>
      <c r="M163" s="255"/>
      <c r="N163" s="255"/>
      <c r="O163" s="255"/>
      <c r="P163" s="255"/>
      <c r="Q163" s="255"/>
      <c r="R163" s="255"/>
      <c r="S163" s="255"/>
      <c r="T163" s="255"/>
      <c r="U163" s="255"/>
      <c r="V163" s="255"/>
      <c r="W163" s="255"/>
      <c r="X163" s="255"/>
      <c r="Y163" s="255"/>
      <c r="Z163" s="255"/>
      <c r="AA163" s="255"/>
      <c r="AB163" s="255"/>
      <c r="AC163" s="255"/>
      <c r="AD163" s="255"/>
      <c r="AE163" s="255"/>
      <c r="AF163" s="255"/>
      <c r="AG163" s="255"/>
      <c r="AH163" s="200"/>
      <c r="AI163" s="195"/>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row>
    <row r="164" spans="1:70" s="177" customFormat="1" ht="15" customHeight="1">
      <c r="A164" s="256"/>
      <c r="B164" s="256"/>
      <c r="C164" s="255"/>
      <c r="D164" s="255"/>
      <c r="E164" s="255"/>
      <c r="F164" s="255"/>
      <c r="G164" s="255"/>
      <c r="H164" s="255"/>
      <c r="I164" s="255"/>
      <c r="J164" s="255"/>
      <c r="K164" s="255"/>
      <c r="L164" s="255"/>
      <c r="M164" s="255"/>
      <c r="N164" s="255"/>
      <c r="O164" s="255"/>
      <c r="P164" s="255"/>
      <c r="Q164" s="255"/>
      <c r="R164" s="255"/>
      <c r="S164" s="255"/>
      <c r="T164" s="255"/>
      <c r="U164" s="255"/>
      <c r="V164" s="255"/>
      <c r="W164" s="255"/>
      <c r="X164" s="255"/>
      <c r="Y164" s="255"/>
      <c r="Z164" s="255"/>
      <c r="AA164" s="255"/>
      <c r="AB164" s="255"/>
      <c r="AC164" s="255"/>
      <c r="AD164" s="255"/>
      <c r="AE164" s="255"/>
      <c r="AF164" s="255"/>
      <c r="AG164" s="255"/>
      <c r="AH164" s="200"/>
      <c r="AI164" s="195"/>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row>
    <row r="165" spans="1:70" s="177" customFormat="1" ht="15" customHeight="1">
      <c r="A165" s="256"/>
      <c r="B165" s="256"/>
      <c r="C165" s="255"/>
      <c r="D165" s="255"/>
      <c r="E165" s="255"/>
      <c r="F165" s="255"/>
      <c r="G165" s="255"/>
      <c r="H165" s="255"/>
      <c r="I165" s="255"/>
      <c r="J165" s="255"/>
      <c r="K165" s="255"/>
      <c r="L165" s="255"/>
      <c r="M165" s="255"/>
      <c r="N165" s="255"/>
      <c r="O165" s="255"/>
      <c r="P165" s="255"/>
      <c r="Q165" s="255"/>
      <c r="R165" s="255"/>
      <c r="S165" s="255"/>
      <c r="T165" s="255"/>
      <c r="U165" s="255"/>
      <c r="V165" s="255"/>
      <c r="W165" s="255"/>
      <c r="X165" s="255"/>
      <c r="Y165" s="255"/>
      <c r="Z165" s="255"/>
      <c r="AA165" s="255"/>
      <c r="AB165" s="255"/>
      <c r="AC165" s="255"/>
      <c r="AD165" s="255"/>
      <c r="AE165" s="255"/>
      <c r="AF165" s="255"/>
      <c r="AG165" s="255"/>
      <c r="AH165" s="200"/>
      <c r="AI165" s="195"/>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row>
    <row r="166" spans="1:70" s="177" customFormat="1" ht="15" customHeight="1">
      <c r="A166" s="256"/>
      <c r="B166" s="256"/>
      <c r="C166" s="255"/>
      <c r="D166" s="255"/>
      <c r="E166" s="255"/>
      <c r="F166" s="255"/>
      <c r="G166" s="255"/>
      <c r="H166" s="255"/>
      <c r="I166" s="255"/>
      <c r="J166" s="255"/>
      <c r="K166" s="255"/>
      <c r="L166" s="255"/>
      <c r="M166" s="255"/>
      <c r="N166" s="255"/>
      <c r="O166" s="255"/>
      <c r="P166" s="255"/>
      <c r="Q166" s="255"/>
      <c r="R166" s="255"/>
      <c r="S166" s="255"/>
      <c r="T166" s="255"/>
      <c r="U166" s="255"/>
      <c r="V166" s="255"/>
      <c r="W166" s="255"/>
      <c r="X166" s="255"/>
      <c r="Y166" s="255"/>
      <c r="Z166" s="255"/>
      <c r="AA166" s="255"/>
      <c r="AB166" s="255"/>
      <c r="AC166" s="255"/>
      <c r="AD166" s="255"/>
      <c r="AE166" s="255"/>
      <c r="AF166" s="255"/>
      <c r="AG166" s="255"/>
      <c r="AH166" s="200"/>
      <c r="AI166" s="195"/>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row>
    <row r="167" spans="1:70" s="177" customFormat="1" ht="15" customHeight="1">
      <c r="A167" s="256"/>
      <c r="B167" s="256"/>
      <c r="C167" s="255"/>
      <c r="D167" s="255"/>
      <c r="E167" s="255"/>
      <c r="F167" s="255"/>
      <c r="G167" s="255"/>
      <c r="H167" s="255"/>
      <c r="I167" s="255"/>
      <c r="J167" s="255"/>
      <c r="K167" s="255"/>
      <c r="L167" s="255"/>
      <c r="M167" s="255"/>
      <c r="N167" s="255"/>
      <c r="O167" s="255"/>
      <c r="P167" s="255"/>
      <c r="Q167" s="255"/>
      <c r="R167" s="255"/>
      <c r="S167" s="255"/>
      <c r="T167" s="255"/>
      <c r="U167" s="255"/>
      <c r="V167" s="255"/>
      <c r="W167" s="255"/>
      <c r="X167" s="255"/>
      <c r="Y167" s="255"/>
      <c r="Z167" s="255"/>
      <c r="AA167" s="255"/>
      <c r="AB167" s="255"/>
      <c r="AC167" s="255"/>
      <c r="AD167" s="255"/>
      <c r="AE167" s="255"/>
      <c r="AF167" s="255"/>
      <c r="AG167" s="255"/>
      <c r="AH167" s="200"/>
      <c r="AI167" s="195"/>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row>
    <row r="168" spans="1:70" s="177" customFormat="1" ht="15" customHeight="1">
      <c r="A168" s="256"/>
      <c r="B168" s="256"/>
      <c r="C168" s="255"/>
      <c r="D168" s="255"/>
      <c r="E168" s="255"/>
      <c r="F168" s="255"/>
      <c r="G168" s="255"/>
      <c r="H168" s="255"/>
      <c r="I168" s="255"/>
      <c r="J168" s="255"/>
      <c r="K168" s="255"/>
      <c r="L168" s="255"/>
      <c r="M168" s="255"/>
      <c r="N168" s="255"/>
      <c r="O168" s="255"/>
      <c r="P168" s="255"/>
      <c r="Q168" s="255"/>
      <c r="R168" s="255"/>
      <c r="S168" s="255"/>
      <c r="T168" s="255"/>
      <c r="U168" s="255"/>
      <c r="V168" s="255"/>
      <c r="W168" s="255"/>
      <c r="X168" s="255"/>
      <c r="Y168" s="255"/>
      <c r="Z168" s="255"/>
      <c r="AA168" s="255"/>
      <c r="AB168" s="255"/>
      <c r="AC168" s="255"/>
      <c r="AD168" s="255"/>
      <c r="AE168" s="255"/>
      <c r="AF168" s="255"/>
      <c r="AG168" s="255"/>
      <c r="AH168" s="200"/>
      <c r="AI168" s="195"/>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row>
    <row r="169" spans="1:70" s="177" customFormat="1" ht="15" customHeight="1">
      <c r="A169" s="256"/>
      <c r="B169" s="256"/>
      <c r="C169" s="255"/>
      <c r="D169" s="255"/>
      <c r="E169" s="255"/>
      <c r="F169" s="255"/>
      <c r="G169" s="255"/>
      <c r="H169" s="255"/>
      <c r="I169" s="255"/>
      <c r="J169" s="255"/>
      <c r="K169" s="255"/>
      <c r="L169" s="255"/>
      <c r="M169" s="255"/>
      <c r="N169" s="255"/>
      <c r="O169" s="255"/>
      <c r="P169" s="255"/>
      <c r="Q169" s="255"/>
      <c r="R169" s="255"/>
      <c r="S169" s="255"/>
      <c r="T169" s="255"/>
      <c r="U169" s="255"/>
      <c r="V169" s="255"/>
      <c r="W169" s="255"/>
      <c r="X169" s="255"/>
      <c r="Y169" s="255"/>
      <c r="Z169" s="255"/>
      <c r="AA169" s="255"/>
      <c r="AB169" s="255"/>
      <c r="AC169" s="255"/>
      <c r="AD169" s="255"/>
      <c r="AE169" s="255"/>
      <c r="AF169" s="255"/>
      <c r="AG169" s="255"/>
      <c r="AH169" s="200"/>
      <c r="AI169" s="195"/>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row>
    <row r="170" spans="1:70" s="177" customFormat="1" ht="15" customHeight="1">
      <c r="A170" s="256"/>
      <c r="B170" s="256"/>
      <c r="C170" s="255"/>
      <c r="D170" s="255"/>
      <c r="E170" s="255"/>
      <c r="F170" s="255"/>
      <c r="G170" s="255"/>
      <c r="H170" s="255"/>
      <c r="I170" s="255"/>
      <c r="J170" s="255"/>
      <c r="K170" s="255"/>
      <c r="L170" s="255"/>
      <c r="M170" s="255"/>
      <c r="N170" s="255"/>
      <c r="O170" s="255"/>
      <c r="P170" s="255"/>
      <c r="Q170" s="255"/>
      <c r="R170" s="255"/>
      <c r="S170" s="255"/>
      <c r="T170" s="255"/>
      <c r="U170" s="255"/>
      <c r="V170" s="255"/>
      <c r="W170" s="255"/>
      <c r="X170" s="255"/>
      <c r="Y170" s="255"/>
      <c r="Z170" s="255"/>
      <c r="AA170" s="255"/>
      <c r="AB170" s="255"/>
      <c r="AC170" s="255"/>
      <c r="AD170" s="255"/>
      <c r="AE170" s="255"/>
      <c r="AF170" s="255"/>
      <c r="AG170" s="255"/>
      <c r="AH170" s="200"/>
      <c r="AI170" s="195"/>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row>
    <row r="171" spans="1:70" s="177" customFormat="1" ht="15" customHeight="1">
      <c r="A171" s="256"/>
      <c r="B171" s="256"/>
      <c r="C171" s="255"/>
      <c r="D171" s="255"/>
      <c r="E171" s="255"/>
      <c r="F171" s="255"/>
      <c r="G171" s="255"/>
      <c r="H171" s="255"/>
      <c r="I171" s="255"/>
      <c r="J171" s="255"/>
      <c r="K171" s="255"/>
      <c r="L171" s="255"/>
      <c r="M171" s="255"/>
      <c r="N171" s="255"/>
      <c r="O171" s="255"/>
      <c r="P171" s="255"/>
      <c r="Q171" s="255"/>
      <c r="R171" s="255"/>
      <c r="S171" s="255"/>
      <c r="T171" s="255"/>
      <c r="U171" s="255"/>
      <c r="V171" s="255"/>
      <c r="W171" s="255"/>
      <c r="X171" s="255"/>
      <c r="Y171" s="255"/>
      <c r="Z171" s="255"/>
      <c r="AA171" s="255"/>
      <c r="AB171" s="255"/>
      <c r="AC171" s="255"/>
      <c r="AD171" s="255"/>
      <c r="AE171" s="255"/>
      <c r="AF171" s="255"/>
      <c r="AG171" s="255"/>
      <c r="AH171" s="200"/>
      <c r="AI171" s="195"/>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row>
    <row r="172" spans="1:70" s="177" customFormat="1" ht="15" customHeight="1">
      <c r="A172" s="256"/>
      <c r="B172" s="256"/>
      <c r="C172" s="255"/>
      <c r="D172" s="255"/>
      <c r="E172" s="255"/>
      <c r="F172" s="255"/>
      <c r="G172" s="255"/>
      <c r="H172" s="255"/>
      <c r="I172" s="255"/>
      <c r="J172" s="255"/>
      <c r="K172" s="255"/>
      <c r="L172" s="255"/>
      <c r="M172" s="255"/>
      <c r="N172" s="255"/>
      <c r="O172" s="255"/>
      <c r="P172" s="255"/>
      <c r="Q172" s="255"/>
      <c r="R172" s="255"/>
      <c r="S172" s="255"/>
      <c r="T172" s="255"/>
      <c r="U172" s="255"/>
      <c r="V172" s="255"/>
      <c r="W172" s="255"/>
      <c r="X172" s="255"/>
      <c r="Y172" s="255"/>
      <c r="Z172" s="255"/>
      <c r="AA172" s="255"/>
      <c r="AB172" s="255"/>
      <c r="AC172" s="255"/>
      <c r="AD172" s="255"/>
      <c r="AE172" s="255"/>
      <c r="AF172" s="255"/>
      <c r="AG172" s="255"/>
      <c r="AH172" s="200"/>
      <c r="AI172" s="195"/>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row>
    <row r="173" spans="1:70" s="177" customFormat="1" ht="15" customHeight="1">
      <c r="A173" s="256"/>
      <c r="B173" s="256"/>
      <c r="C173" s="255"/>
      <c r="D173" s="255"/>
      <c r="E173" s="255"/>
      <c r="F173" s="255"/>
      <c r="G173" s="255"/>
      <c r="H173" s="255"/>
      <c r="I173" s="255"/>
      <c r="J173" s="255"/>
      <c r="K173" s="255"/>
      <c r="L173" s="255"/>
      <c r="M173" s="255"/>
      <c r="N173" s="255"/>
      <c r="O173" s="255"/>
      <c r="P173" s="255"/>
      <c r="Q173" s="255"/>
      <c r="R173" s="255"/>
      <c r="S173" s="255"/>
      <c r="T173" s="255"/>
      <c r="U173" s="255"/>
      <c r="V173" s="255"/>
      <c r="W173" s="255"/>
      <c r="X173" s="255"/>
      <c r="Y173" s="255"/>
      <c r="Z173" s="255"/>
      <c r="AA173" s="255"/>
      <c r="AB173" s="255"/>
      <c r="AC173" s="255"/>
      <c r="AD173" s="255"/>
      <c r="AE173" s="255"/>
      <c r="AF173" s="255"/>
      <c r="AG173" s="255"/>
      <c r="AH173" s="200"/>
      <c r="AI173" s="195"/>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row>
    <row r="174" spans="1:70" s="177" customFormat="1" ht="15" customHeight="1">
      <c r="A174" s="256"/>
      <c r="B174" s="256"/>
      <c r="C174" s="255"/>
      <c r="D174" s="255"/>
      <c r="E174" s="255"/>
      <c r="F174" s="255"/>
      <c r="G174" s="255"/>
      <c r="H174" s="255"/>
      <c r="I174" s="255"/>
      <c r="J174" s="255"/>
      <c r="K174" s="255"/>
      <c r="L174" s="255"/>
      <c r="M174" s="255"/>
      <c r="N174" s="255"/>
      <c r="O174" s="255"/>
      <c r="P174" s="255"/>
      <c r="Q174" s="255"/>
      <c r="R174" s="255"/>
      <c r="S174" s="255"/>
      <c r="T174" s="255"/>
      <c r="U174" s="255"/>
      <c r="V174" s="255"/>
      <c r="W174" s="255"/>
      <c r="X174" s="255"/>
      <c r="Y174" s="255"/>
      <c r="Z174" s="255"/>
      <c r="AA174" s="255"/>
      <c r="AB174" s="255"/>
      <c r="AC174" s="255"/>
      <c r="AD174" s="255"/>
      <c r="AE174" s="255"/>
      <c r="AF174" s="255"/>
      <c r="AG174" s="255"/>
      <c r="AH174" s="200"/>
      <c r="AI174" s="195"/>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row>
    <row r="175" spans="1:70" s="177" customFormat="1" ht="15" customHeight="1">
      <c r="A175" s="256"/>
      <c r="B175" s="256"/>
      <c r="C175" s="255"/>
      <c r="D175" s="255"/>
      <c r="E175" s="255"/>
      <c r="F175" s="255"/>
      <c r="G175" s="255"/>
      <c r="H175" s="255"/>
      <c r="I175" s="255"/>
      <c r="J175" s="255"/>
      <c r="K175" s="255"/>
      <c r="L175" s="255"/>
      <c r="M175" s="255"/>
      <c r="N175" s="255"/>
      <c r="O175" s="255"/>
      <c r="P175" s="255"/>
      <c r="Q175" s="255"/>
      <c r="R175" s="255"/>
      <c r="S175" s="255"/>
      <c r="T175" s="255"/>
      <c r="U175" s="255"/>
      <c r="V175" s="255"/>
      <c r="W175" s="255"/>
      <c r="X175" s="255"/>
      <c r="Y175" s="255"/>
      <c r="Z175" s="255"/>
      <c r="AA175" s="255"/>
      <c r="AB175" s="255"/>
      <c r="AC175" s="255"/>
      <c r="AD175" s="255"/>
      <c r="AE175" s="255"/>
      <c r="AF175" s="255"/>
      <c r="AG175" s="255"/>
      <c r="AH175" s="200"/>
      <c r="AI175" s="195"/>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row>
    <row r="176" spans="1:70" s="177" customFormat="1" ht="15" customHeight="1">
      <c r="A176" s="256"/>
      <c r="B176" s="256"/>
      <c r="C176" s="255"/>
      <c r="D176" s="255"/>
      <c r="E176" s="255"/>
      <c r="F176" s="255"/>
      <c r="G176" s="255"/>
      <c r="H176" s="255"/>
      <c r="I176" s="255"/>
      <c r="J176" s="255"/>
      <c r="K176" s="255"/>
      <c r="L176" s="255"/>
      <c r="M176" s="255"/>
      <c r="N176" s="255"/>
      <c r="O176" s="255"/>
      <c r="P176" s="255"/>
      <c r="Q176" s="255"/>
      <c r="R176" s="255"/>
      <c r="S176" s="255"/>
      <c r="T176" s="255"/>
      <c r="U176" s="255"/>
      <c r="V176" s="255"/>
      <c r="W176" s="255"/>
      <c r="X176" s="255"/>
      <c r="Y176" s="255"/>
      <c r="Z176" s="255"/>
      <c r="AA176" s="255"/>
      <c r="AB176" s="255"/>
      <c r="AC176" s="255"/>
      <c r="AD176" s="255"/>
      <c r="AE176" s="255"/>
      <c r="AF176" s="255"/>
      <c r="AG176" s="255"/>
      <c r="AH176" s="200"/>
      <c r="AI176" s="195"/>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row>
    <row r="177" spans="1:70" s="177" customFormat="1" ht="15" customHeight="1">
      <c r="A177" s="256"/>
      <c r="B177" s="256"/>
      <c r="C177" s="255"/>
      <c r="D177" s="255"/>
      <c r="E177" s="255"/>
      <c r="F177" s="255"/>
      <c r="G177" s="255"/>
      <c r="H177" s="255"/>
      <c r="I177" s="255"/>
      <c r="J177" s="255"/>
      <c r="K177" s="255"/>
      <c r="L177" s="255"/>
      <c r="M177" s="255"/>
      <c r="N177" s="255"/>
      <c r="O177" s="255"/>
      <c r="P177" s="255"/>
      <c r="Q177" s="255"/>
      <c r="R177" s="255"/>
      <c r="S177" s="255"/>
      <c r="T177" s="255"/>
      <c r="U177" s="255"/>
      <c r="V177" s="255"/>
      <c r="W177" s="255"/>
      <c r="X177" s="255"/>
      <c r="Y177" s="255"/>
      <c r="Z177" s="255"/>
      <c r="AA177" s="255"/>
      <c r="AB177" s="255"/>
      <c r="AC177" s="255"/>
      <c r="AD177" s="255"/>
      <c r="AE177" s="255"/>
      <c r="AF177" s="255"/>
      <c r="AG177" s="255"/>
      <c r="AH177" s="200"/>
      <c r="AI177" s="195"/>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row>
    <row r="178" spans="1:70" s="177" customFormat="1" ht="15" customHeight="1">
      <c r="A178" s="256"/>
      <c r="B178" s="256"/>
      <c r="C178" s="255"/>
      <c r="D178" s="255"/>
      <c r="E178" s="255"/>
      <c r="F178" s="255"/>
      <c r="G178" s="255"/>
      <c r="H178" s="255"/>
      <c r="I178" s="255"/>
      <c r="J178" s="255"/>
      <c r="K178" s="255"/>
      <c r="L178" s="255"/>
      <c r="M178" s="255"/>
      <c r="N178" s="255"/>
      <c r="O178" s="255"/>
      <c r="P178" s="255"/>
      <c r="Q178" s="255"/>
      <c r="R178" s="255"/>
      <c r="S178" s="255"/>
      <c r="T178" s="255"/>
      <c r="U178" s="255"/>
      <c r="V178" s="255"/>
      <c r="W178" s="255"/>
      <c r="X178" s="255"/>
      <c r="Y178" s="255"/>
      <c r="Z178" s="255"/>
      <c r="AA178" s="255"/>
      <c r="AB178" s="255"/>
      <c r="AC178" s="255"/>
      <c r="AD178" s="255"/>
      <c r="AE178" s="255"/>
      <c r="AF178" s="255"/>
      <c r="AG178" s="255"/>
      <c r="AH178" s="200"/>
      <c r="AI178" s="195"/>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row>
    <row r="179" spans="1:70" s="177" customFormat="1" ht="15" customHeight="1">
      <c r="A179" s="256"/>
      <c r="B179" s="256"/>
      <c r="C179" s="255"/>
      <c r="D179" s="255"/>
      <c r="E179" s="255"/>
      <c r="F179" s="255"/>
      <c r="G179" s="255"/>
      <c r="H179" s="255"/>
      <c r="I179" s="255"/>
      <c r="J179" s="255"/>
      <c r="K179" s="255"/>
      <c r="L179" s="255"/>
      <c r="M179" s="255"/>
      <c r="N179" s="255"/>
      <c r="O179" s="255"/>
      <c r="P179" s="255"/>
      <c r="Q179" s="255"/>
      <c r="R179" s="255"/>
      <c r="S179" s="255"/>
      <c r="T179" s="255"/>
      <c r="U179" s="255"/>
      <c r="V179" s="255"/>
      <c r="W179" s="255"/>
      <c r="X179" s="255"/>
      <c r="Y179" s="255"/>
      <c r="Z179" s="255"/>
      <c r="AA179" s="255"/>
      <c r="AB179" s="255"/>
      <c r="AC179" s="255"/>
      <c r="AD179" s="255"/>
      <c r="AE179" s="255"/>
      <c r="AF179" s="255"/>
      <c r="AG179" s="255"/>
      <c r="AH179" s="200"/>
      <c r="AI179" s="195"/>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row>
    <row r="180" spans="1:70" s="177" customFormat="1" ht="15" customHeight="1">
      <c r="A180" s="256"/>
      <c r="B180" s="256"/>
      <c r="C180" s="255"/>
      <c r="D180" s="255"/>
      <c r="E180" s="255"/>
      <c r="F180" s="255"/>
      <c r="G180" s="255"/>
      <c r="H180" s="255"/>
      <c r="I180" s="255"/>
      <c r="J180" s="255"/>
      <c r="K180" s="255"/>
      <c r="L180" s="255"/>
      <c r="M180" s="255"/>
      <c r="N180" s="255"/>
      <c r="O180" s="255"/>
      <c r="P180" s="255"/>
      <c r="Q180" s="255"/>
      <c r="R180" s="255"/>
      <c r="S180" s="255"/>
      <c r="T180" s="255"/>
      <c r="U180" s="255"/>
      <c r="V180" s="255"/>
      <c r="W180" s="255"/>
      <c r="X180" s="255"/>
      <c r="Y180" s="255"/>
      <c r="Z180" s="255"/>
      <c r="AA180" s="255"/>
      <c r="AB180" s="255"/>
      <c r="AC180" s="255"/>
      <c r="AD180" s="255"/>
      <c r="AE180" s="255"/>
      <c r="AF180" s="255"/>
      <c r="AG180" s="255"/>
      <c r="AH180" s="200"/>
      <c r="AI180" s="195"/>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row>
    <row r="181" spans="1:70" s="177" customFormat="1" ht="15" customHeight="1">
      <c r="A181" s="256"/>
      <c r="B181" s="256"/>
      <c r="C181" s="255"/>
      <c r="D181" s="255"/>
      <c r="E181" s="255"/>
      <c r="F181" s="255"/>
      <c r="G181" s="255"/>
      <c r="H181" s="255"/>
      <c r="I181" s="255"/>
      <c r="J181" s="255"/>
      <c r="K181" s="255"/>
      <c r="L181" s="255"/>
      <c r="M181" s="255"/>
      <c r="N181" s="255"/>
      <c r="O181" s="255"/>
      <c r="P181" s="255"/>
      <c r="Q181" s="255"/>
      <c r="R181" s="255"/>
      <c r="S181" s="255"/>
      <c r="T181" s="255"/>
      <c r="U181" s="255"/>
      <c r="V181" s="255"/>
      <c r="W181" s="255"/>
      <c r="X181" s="255"/>
      <c r="Y181" s="255"/>
      <c r="Z181" s="255"/>
      <c r="AA181" s="255"/>
      <c r="AB181" s="255"/>
      <c r="AC181" s="255"/>
      <c r="AD181" s="255"/>
      <c r="AE181" s="255"/>
      <c r="AF181" s="255"/>
      <c r="AG181" s="255"/>
      <c r="AH181" s="200"/>
      <c r="AI181" s="195"/>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row>
    <row r="182" spans="1:70" s="177" customFormat="1" ht="15" customHeight="1">
      <c r="A182" s="256"/>
      <c r="B182" s="256"/>
      <c r="C182" s="255"/>
      <c r="D182" s="255"/>
      <c r="E182" s="255"/>
      <c r="F182" s="255"/>
      <c r="G182" s="255"/>
      <c r="H182" s="255"/>
      <c r="I182" s="255"/>
      <c r="J182" s="255"/>
      <c r="K182" s="255"/>
      <c r="L182" s="255"/>
      <c r="M182" s="255"/>
      <c r="N182" s="255"/>
      <c r="O182" s="255"/>
      <c r="P182" s="255"/>
      <c r="Q182" s="255"/>
      <c r="R182" s="255"/>
      <c r="S182" s="255"/>
      <c r="T182" s="255"/>
      <c r="U182" s="255"/>
      <c r="V182" s="255"/>
      <c r="W182" s="255"/>
      <c r="X182" s="255"/>
      <c r="Y182" s="255"/>
      <c r="Z182" s="255"/>
      <c r="AA182" s="255"/>
      <c r="AB182" s="255"/>
      <c r="AC182" s="255"/>
      <c r="AD182" s="255"/>
      <c r="AE182" s="255"/>
      <c r="AF182" s="255"/>
      <c r="AG182" s="255"/>
      <c r="AH182" s="200"/>
      <c r="AI182" s="195"/>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row>
    <row r="183" spans="1:70" s="177" customFormat="1" ht="15" customHeight="1">
      <c r="A183" s="256"/>
      <c r="B183" s="256"/>
      <c r="C183" s="255"/>
      <c r="D183" s="255"/>
      <c r="E183" s="255"/>
      <c r="F183" s="255"/>
      <c r="G183" s="255"/>
      <c r="H183" s="255"/>
      <c r="I183" s="255"/>
      <c r="J183" s="255"/>
      <c r="K183" s="255"/>
      <c r="L183" s="255"/>
      <c r="M183" s="255"/>
      <c r="N183" s="255"/>
      <c r="O183" s="255"/>
      <c r="P183" s="255"/>
      <c r="Q183" s="255"/>
      <c r="R183" s="255"/>
      <c r="S183" s="255"/>
      <c r="T183" s="255"/>
      <c r="U183" s="255"/>
      <c r="V183" s="255"/>
      <c r="W183" s="255"/>
      <c r="X183" s="255"/>
      <c r="Y183" s="255"/>
      <c r="Z183" s="255"/>
      <c r="AA183" s="255"/>
      <c r="AB183" s="255"/>
      <c r="AC183" s="255"/>
      <c r="AD183" s="255"/>
      <c r="AE183" s="255"/>
      <c r="AF183" s="255"/>
      <c r="AG183" s="255"/>
      <c r="AH183" s="200"/>
      <c r="AI183" s="195"/>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row>
    <row r="184" spans="1:70" s="177" customFormat="1" ht="15" customHeight="1">
      <c r="A184" s="256"/>
      <c r="B184" s="256"/>
      <c r="C184" s="255"/>
      <c r="D184" s="255"/>
      <c r="E184" s="255"/>
      <c r="F184" s="255"/>
      <c r="G184" s="255"/>
      <c r="H184" s="255"/>
      <c r="I184" s="255"/>
      <c r="J184" s="255"/>
      <c r="K184" s="255"/>
      <c r="L184" s="255"/>
      <c r="M184" s="255"/>
      <c r="N184" s="255"/>
      <c r="O184" s="255"/>
      <c r="P184" s="255"/>
      <c r="Q184" s="255"/>
      <c r="R184" s="255"/>
      <c r="S184" s="255"/>
      <c r="T184" s="255"/>
      <c r="U184" s="255"/>
      <c r="V184" s="255"/>
      <c r="W184" s="255"/>
      <c r="X184" s="255"/>
      <c r="Y184" s="255"/>
      <c r="Z184" s="255"/>
      <c r="AA184" s="255"/>
      <c r="AB184" s="255"/>
      <c r="AC184" s="255"/>
      <c r="AD184" s="255"/>
      <c r="AE184" s="255"/>
      <c r="AF184" s="255"/>
      <c r="AG184" s="255"/>
      <c r="AH184" s="200"/>
      <c r="AI184" s="195"/>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row>
    <row r="185" spans="1:70" s="177" customFormat="1" ht="15" customHeight="1">
      <c r="A185" s="256"/>
      <c r="B185" s="256"/>
      <c r="C185" s="255"/>
      <c r="D185" s="255"/>
      <c r="E185" s="255"/>
      <c r="F185" s="255"/>
      <c r="G185" s="255"/>
      <c r="H185" s="255"/>
      <c r="I185" s="255"/>
      <c r="J185" s="255"/>
      <c r="K185" s="255"/>
      <c r="L185" s="255"/>
      <c r="M185" s="255"/>
      <c r="N185" s="255"/>
      <c r="O185" s="255"/>
      <c r="P185" s="255"/>
      <c r="Q185" s="255"/>
      <c r="R185" s="255"/>
      <c r="S185" s="255"/>
      <c r="T185" s="255"/>
      <c r="U185" s="255"/>
      <c r="V185" s="255"/>
      <c r="W185" s="255"/>
      <c r="X185" s="255"/>
      <c r="Y185" s="255"/>
      <c r="Z185" s="255"/>
      <c r="AA185" s="255"/>
      <c r="AB185" s="255"/>
      <c r="AC185" s="255"/>
      <c r="AD185" s="255"/>
      <c r="AE185" s="255"/>
      <c r="AF185" s="255"/>
      <c r="AG185" s="255"/>
      <c r="AH185" s="200"/>
      <c r="AI185" s="195"/>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row>
    <row r="186" spans="1:70" s="177" customFormat="1" ht="15" customHeight="1">
      <c r="A186" s="256"/>
      <c r="B186" s="256"/>
      <c r="C186" s="255"/>
      <c r="D186" s="255"/>
      <c r="E186" s="255"/>
      <c r="F186" s="255"/>
      <c r="G186" s="255"/>
      <c r="H186" s="255"/>
      <c r="I186" s="255"/>
      <c r="J186" s="255"/>
      <c r="K186" s="255"/>
      <c r="L186" s="255"/>
      <c r="M186" s="255"/>
      <c r="N186" s="255"/>
      <c r="O186" s="255"/>
      <c r="P186" s="255"/>
      <c r="Q186" s="255"/>
      <c r="R186" s="255"/>
      <c r="S186" s="255"/>
      <c r="T186" s="255"/>
      <c r="U186" s="255"/>
      <c r="V186" s="255"/>
      <c r="W186" s="255"/>
      <c r="X186" s="255"/>
      <c r="Y186" s="255"/>
      <c r="Z186" s="255"/>
      <c r="AA186" s="255"/>
      <c r="AB186" s="255"/>
      <c r="AC186" s="255"/>
      <c r="AD186" s="255"/>
      <c r="AE186" s="255"/>
      <c r="AF186" s="255"/>
      <c r="AG186" s="255"/>
      <c r="AH186" s="200"/>
      <c r="AI186" s="195"/>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row>
    <row r="187" spans="1:70" s="177" customFormat="1" ht="15" customHeight="1">
      <c r="A187" s="256"/>
      <c r="B187" s="256"/>
      <c r="C187" s="255"/>
      <c r="D187" s="255"/>
      <c r="E187" s="255"/>
      <c r="F187" s="255"/>
      <c r="G187" s="255"/>
      <c r="H187" s="255"/>
      <c r="I187" s="255"/>
      <c r="J187" s="255"/>
      <c r="K187" s="255"/>
      <c r="L187" s="255"/>
      <c r="M187" s="255"/>
      <c r="N187" s="255"/>
      <c r="O187" s="255"/>
      <c r="P187" s="255"/>
      <c r="Q187" s="255"/>
      <c r="R187" s="255"/>
      <c r="S187" s="255"/>
      <c r="T187" s="255"/>
      <c r="U187" s="255"/>
      <c r="V187" s="255"/>
      <c r="W187" s="255"/>
      <c r="X187" s="255"/>
      <c r="Y187" s="255"/>
      <c r="Z187" s="255"/>
      <c r="AA187" s="255"/>
      <c r="AB187" s="255"/>
      <c r="AC187" s="255"/>
      <c r="AD187" s="255"/>
      <c r="AE187" s="255"/>
      <c r="AF187" s="255"/>
      <c r="AG187" s="255"/>
      <c r="AH187" s="200"/>
      <c r="AI187" s="195"/>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row>
    <row r="188" spans="1:70" s="177" customFormat="1"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00"/>
      <c r="AI188" s="195"/>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row>
    <row r="189" spans="1:70" s="177" customFormat="1"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00"/>
      <c r="AI189" s="195"/>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row>
    <row r="190" spans="1:70" s="177" customFormat="1"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0"/>
      <c r="AI190" s="195"/>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row>
    <row r="191" spans="1:70" s="177" customFormat="1"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0"/>
      <c r="AI191" s="195"/>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row>
    <row r="192" spans="1:70" s="177" customFormat="1"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0"/>
      <c r="AI192" s="195"/>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row>
    <row r="193" spans="1:70" s="177" customFormat="1"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0"/>
      <c r="AI193" s="195"/>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row>
    <row r="194" spans="1:70" ht="15"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0"/>
      <c r="AI194" s="195"/>
    </row>
    <row r="195" spans="1:70" ht="1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00"/>
      <c r="AI195" s="195"/>
    </row>
    <row r="196" spans="1:70" ht="15"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00"/>
      <c r="AI196" s="195"/>
    </row>
    <row r="197" spans="1:70" ht="15"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00"/>
      <c r="AI197" s="195"/>
    </row>
    <row r="198" spans="1:70" ht="16.149999999999999" customHeight="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00"/>
      <c r="AI198" s="195"/>
    </row>
    <row r="199" spans="1:70" ht="16.149999999999999"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00"/>
      <c r="AI199" s="195"/>
    </row>
    <row r="200" spans="1:70" ht="16.149999999999999"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00"/>
    </row>
    <row r="201" spans="1:70">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00"/>
    </row>
    <row r="202" spans="1:70">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00"/>
    </row>
    <row r="203" spans="1:70" ht="16.149999999999999"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00"/>
    </row>
    <row r="204" spans="1:70" ht="16.149999999999999" customHeight="1">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24"/>
      <c r="AH204" s="200"/>
    </row>
    <row r="205" spans="1:70" ht="16.149999999999999" customHeight="1">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24"/>
      <c r="AH205" s="200"/>
    </row>
    <row r="206" spans="1:70">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24"/>
      <c r="AH206" s="200"/>
    </row>
    <row r="207" spans="1:70" ht="15" customHeight="1">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c r="AH207" s="200"/>
      <c r="AM207" s="201"/>
      <c r="AN207" s="201"/>
      <c r="AO207" s="201"/>
      <c r="AP207" s="201"/>
      <c r="AQ207" s="201"/>
      <c r="AR207" s="201"/>
      <c r="AS207" s="201"/>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24"/>
      <c r="AH208" s="200"/>
      <c r="AL208" s="201"/>
      <c r="AM208" s="201"/>
      <c r="AN208" s="201"/>
      <c r="AO208" s="201"/>
      <c r="AP208" s="201"/>
      <c r="AQ208" s="201"/>
      <c r="AR208" s="201"/>
      <c r="AS208" s="201"/>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1:70" ht="15" customHeight="1">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24"/>
      <c r="AH209" s="200"/>
      <c r="AL209" s="201"/>
      <c r="AM209" s="201"/>
      <c r="AN209" s="201"/>
      <c r="AO209" s="201"/>
      <c r="AP209" s="201"/>
      <c r="AQ209" s="201"/>
      <c r="AR209" s="201"/>
      <c r="AS209" s="201"/>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1:70" ht="15" customHeight="1">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24"/>
      <c r="AH210" s="200"/>
      <c r="AL210" s="201"/>
      <c r="AM210" s="201"/>
      <c r="AN210" s="201"/>
      <c r="AO210" s="201"/>
      <c r="AP210" s="201"/>
      <c r="AQ210" s="201"/>
      <c r="AR210" s="201"/>
      <c r="AS210" s="201"/>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1:70" ht="15" customHeight="1">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24"/>
      <c r="AH211" s="200"/>
      <c r="AL211" s="201"/>
      <c r="AM211" s="201"/>
      <c r="AN211" s="201"/>
      <c r="AO211" s="201"/>
      <c r="AP211" s="201"/>
      <c r="AQ211" s="201"/>
      <c r="AR211" s="201"/>
      <c r="AS211" s="201"/>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1:70" ht="15" customHeight="1">
      <c r="AL212" s="201"/>
      <c r="AM212" s="201"/>
      <c r="AN212" s="201"/>
      <c r="AO212" s="201"/>
      <c r="AP212" s="201"/>
      <c r="AQ212" s="201"/>
      <c r="AR212" s="201"/>
      <c r="AS212" s="201"/>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1:70" ht="15" customHeight="1">
      <c r="AL213" s="201"/>
      <c r="AM213" s="201"/>
      <c r="AN213" s="201"/>
      <c r="AO213" s="201"/>
      <c r="AP213" s="201"/>
      <c r="AQ213" s="201"/>
      <c r="AR213" s="201"/>
      <c r="AS213" s="201"/>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1:70" ht="15" customHeight="1">
      <c r="AL214" s="201"/>
      <c r="AM214" s="201"/>
      <c r="AN214" s="201"/>
      <c r="AO214" s="201"/>
      <c r="AP214" s="201"/>
      <c r="AQ214" s="201"/>
      <c r="AR214" s="201"/>
      <c r="AS214" s="201"/>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48"/>
      <c r="BP214" s="48"/>
      <c r="BQ214" s="48"/>
      <c r="BR214" s="48"/>
    </row>
    <row r="215" spans="1:70" ht="15" customHeight="1">
      <c r="AL215" s="201"/>
      <c r="AM215" s="201"/>
      <c r="AN215" s="201"/>
      <c r="AO215" s="201"/>
      <c r="AP215" s="201"/>
      <c r="AQ215" s="201"/>
      <c r="AR215" s="201"/>
      <c r="AS215" s="201"/>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48"/>
      <c r="BP215" s="48"/>
      <c r="BQ215" s="48"/>
      <c r="BR215" s="48"/>
    </row>
    <row r="216" spans="1:70" ht="15" customHeight="1">
      <c r="AL216" s="201"/>
      <c r="AM216" s="201"/>
      <c r="AN216" s="201"/>
      <c r="AO216" s="201"/>
      <c r="AP216" s="201"/>
      <c r="AQ216" s="201"/>
      <c r="AR216" s="201"/>
      <c r="AS216" s="201"/>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48"/>
      <c r="BP216" s="48"/>
      <c r="BQ216" s="48"/>
      <c r="BR216" s="48"/>
    </row>
    <row r="217" spans="1:70" ht="15" customHeight="1">
      <c r="AL217" s="197"/>
      <c r="AM217" s="198"/>
      <c r="AN217" s="197"/>
      <c r="AO217" s="197"/>
      <c r="AP217" s="197"/>
      <c r="AQ217" s="197"/>
      <c r="AR217" s="197"/>
      <c r="AS217" s="197"/>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row>
    <row r="218" spans="1:70" ht="15" customHeight="1">
      <c r="AL218" s="198"/>
      <c r="AM218" s="198"/>
      <c r="AN218" s="197"/>
      <c r="AO218" s="197"/>
      <c r="AP218" s="197"/>
      <c r="AQ218" s="197"/>
      <c r="AR218" s="197"/>
      <c r="AS218" s="197"/>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row>
    <row r="219" spans="1:70" ht="15" customHeight="1">
      <c r="AL219" s="198"/>
      <c r="AM219" s="198"/>
      <c r="AN219" s="197"/>
      <c r="AO219" s="197"/>
      <c r="AP219" s="197"/>
      <c r="AQ219" s="197"/>
      <c r="AR219" s="197"/>
      <c r="AS219" s="197"/>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row>
    <row r="220" spans="1:70" ht="15" customHeight="1">
      <c r="AL220" s="198"/>
      <c r="AM220" s="198"/>
      <c r="AN220" s="197"/>
      <c r="AO220" s="197"/>
      <c r="AP220" s="197"/>
      <c r="AQ220" s="197"/>
      <c r="AR220" s="197"/>
      <c r="AS220" s="197"/>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row>
    <row r="221" spans="1:70" ht="15" customHeight="1">
      <c r="AL221" s="198"/>
      <c r="AM221" s="198"/>
      <c r="AN221" s="197"/>
      <c r="AO221" s="197"/>
      <c r="AP221" s="197"/>
      <c r="AQ221" s="197"/>
      <c r="AR221" s="197"/>
      <c r="AS221" s="197"/>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row>
    <row r="222" spans="1:70" ht="15" customHeight="1">
      <c r="AL222" s="198"/>
      <c r="AM222" s="198"/>
      <c r="AN222" s="197"/>
      <c r="AO222" s="197"/>
      <c r="AP222" s="197"/>
      <c r="AQ222" s="197"/>
      <c r="AR222" s="197"/>
      <c r="AS222" s="197"/>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row>
    <row r="223" spans="1:70" ht="15" customHeight="1">
      <c r="AL223" s="197"/>
      <c r="AM223" s="198"/>
      <c r="AN223" s="197"/>
      <c r="AO223" s="197"/>
      <c r="AP223" s="197"/>
      <c r="AQ223" s="197"/>
      <c r="AR223" s="197"/>
      <c r="AS223" s="197"/>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row>
    <row r="224" spans="1:70" ht="15" customHeight="1">
      <c r="AL224" s="197"/>
      <c r="AM224" s="198"/>
      <c r="AN224" s="197"/>
      <c r="AO224" s="197"/>
      <c r="AP224" s="197"/>
      <c r="AQ224" s="197"/>
      <c r="AR224" s="197"/>
      <c r="AS224" s="197"/>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row>
    <row r="225" spans="34:70" ht="15" customHeight="1">
      <c r="AL225" s="197"/>
      <c r="AM225" s="198"/>
      <c r="AN225" s="197"/>
      <c r="AO225" s="197"/>
      <c r="AP225" s="197"/>
      <c r="AQ225" s="197"/>
      <c r="AR225" s="197"/>
      <c r="AS225" s="197"/>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row>
    <row r="226" spans="34:70" ht="15" customHeight="1">
      <c r="AL226" s="198"/>
      <c r="AM226" s="198"/>
      <c r="AN226" s="197"/>
      <c r="AO226" s="197"/>
      <c r="AP226" s="197"/>
      <c r="AQ226" s="197"/>
      <c r="AR226" s="197"/>
      <c r="AS226" s="197"/>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row>
    <row r="227" spans="34:70" ht="15" customHeight="1">
      <c r="AH227" s="4"/>
      <c r="AI227" s="4"/>
      <c r="AJ227" s="4"/>
      <c r="AK227" s="4"/>
      <c r="AL227" s="197"/>
      <c r="AM227" s="198"/>
      <c r="AN227" s="197"/>
      <c r="AO227" s="197"/>
      <c r="AP227" s="197"/>
      <c r="AQ227" s="197"/>
      <c r="AR227" s="197"/>
      <c r="AS227" s="197"/>
      <c r="AT227" s="46"/>
      <c r="AU227" s="46"/>
      <c r="AV227" s="46"/>
      <c r="AW227" s="46"/>
      <c r="AX227" s="46"/>
      <c r="AY227" s="46"/>
      <c r="AZ227" s="46"/>
      <c r="BA227" s="46"/>
      <c r="BB227" s="46"/>
      <c r="BC227" s="46"/>
      <c r="BD227" s="46"/>
      <c r="BE227" s="46"/>
      <c r="BF227" s="46"/>
      <c r="BG227" s="46"/>
      <c r="BH227" s="46"/>
      <c r="BI227" s="46"/>
      <c r="BJ227" s="46"/>
      <c r="BK227" s="46"/>
      <c r="BL227" s="46"/>
      <c r="BM227" s="46"/>
      <c r="BN227" s="46"/>
      <c r="BO227" s="46"/>
      <c r="BP227" s="46"/>
      <c r="BQ227" s="46"/>
      <c r="BR227" s="46"/>
    </row>
    <row r="228" spans="34:70" ht="15" customHeight="1">
      <c r="AH228" s="4"/>
      <c r="AI228" s="4"/>
      <c r="AJ228" s="4"/>
      <c r="AK228" s="4"/>
      <c r="AL228" s="197"/>
      <c r="AM228" s="198"/>
      <c r="AN228" s="197"/>
      <c r="AO228" s="197"/>
      <c r="AP228" s="197"/>
      <c r="AQ228" s="197"/>
      <c r="AR228" s="197"/>
      <c r="AS228" s="197"/>
      <c r="AT228" s="46"/>
      <c r="AU228" s="46"/>
      <c r="AV228" s="46"/>
      <c r="AW228" s="46"/>
      <c r="AX228" s="46"/>
      <c r="AY228" s="46"/>
      <c r="AZ228" s="46"/>
      <c r="BA228" s="46"/>
      <c r="BB228" s="46"/>
      <c r="BC228" s="46"/>
      <c r="BD228" s="46"/>
      <c r="BE228" s="46"/>
      <c r="BF228" s="46"/>
      <c r="BG228" s="46"/>
      <c r="BH228" s="46"/>
      <c r="BI228" s="46"/>
      <c r="BJ228" s="46"/>
      <c r="BK228" s="46"/>
      <c r="BL228" s="46"/>
      <c r="BM228" s="46"/>
      <c r="BN228" s="46"/>
      <c r="BO228" s="46"/>
      <c r="BP228" s="46"/>
      <c r="BQ228" s="46"/>
      <c r="BR228" s="46"/>
    </row>
    <row r="229" spans="34:70" ht="15" customHeight="1">
      <c r="AH229" s="4"/>
      <c r="AI229" s="4"/>
      <c r="AJ229" s="4"/>
      <c r="AK229" s="4"/>
      <c r="AL229" s="198"/>
      <c r="AM229" s="198"/>
      <c r="AN229" s="197"/>
      <c r="AO229" s="197"/>
      <c r="AP229" s="197"/>
      <c r="AQ229" s="197"/>
      <c r="AR229" s="197"/>
      <c r="AS229" s="197"/>
      <c r="AT229" s="46"/>
      <c r="AU229" s="46"/>
      <c r="AV229" s="46"/>
      <c r="AW229" s="46"/>
      <c r="AX229" s="46"/>
      <c r="AY229" s="46"/>
      <c r="AZ229" s="46"/>
      <c r="BA229" s="46"/>
      <c r="BB229" s="46"/>
      <c r="BC229" s="46"/>
      <c r="BD229" s="46"/>
      <c r="BE229" s="46"/>
      <c r="BF229" s="46"/>
      <c r="BG229" s="46"/>
      <c r="BH229" s="46"/>
      <c r="BI229" s="46"/>
      <c r="BJ229" s="46"/>
      <c r="BK229" s="46"/>
      <c r="BL229" s="46"/>
      <c r="BM229" s="46"/>
      <c r="BN229" s="46"/>
      <c r="BO229" s="46"/>
      <c r="BP229" s="46"/>
      <c r="BQ229" s="46"/>
      <c r="BR229" s="46"/>
    </row>
    <row r="230" spans="34:70" ht="15" customHeight="1">
      <c r="AH230" s="4"/>
      <c r="AI230" s="4"/>
      <c r="AJ230" s="4"/>
      <c r="AK230" s="4"/>
      <c r="AL230" s="197"/>
      <c r="AM230" s="198"/>
      <c r="AN230" s="197"/>
      <c r="AO230" s="197"/>
      <c r="AP230" s="197"/>
      <c r="AQ230" s="197"/>
      <c r="AR230" s="197"/>
      <c r="AS230" s="197"/>
      <c r="AT230" s="46"/>
      <c r="AU230" s="46"/>
      <c r="AV230" s="46"/>
      <c r="AW230" s="46"/>
      <c r="AX230" s="46"/>
      <c r="AY230" s="46"/>
      <c r="AZ230" s="46"/>
      <c r="BA230" s="46"/>
      <c r="BB230" s="46"/>
      <c r="BC230" s="46"/>
      <c r="BD230" s="46"/>
      <c r="BE230" s="46"/>
      <c r="BF230" s="46"/>
      <c r="BG230" s="46"/>
      <c r="BH230" s="46"/>
      <c r="BI230" s="46"/>
      <c r="BJ230" s="46"/>
      <c r="BK230" s="46"/>
      <c r="BL230" s="46"/>
      <c r="BM230" s="46"/>
      <c r="BN230" s="46"/>
      <c r="BO230" s="46"/>
      <c r="BP230" s="46"/>
      <c r="BQ230" s="46"/>
      <c r="BR230" s="46"/>
    </row>
  </sheetData>
  <mergeCells count="155">
    <mergeCell ref="L42:R42"/>
    <mergeCell ref="L41:R41"/>
    <mergeCell ref="L40:R40"/>
    <mergeCell ref="L39:R39"/>
    <mergeCell ref="Y61:Z61"/>
    <mergeCell ref="AB16:AF16"/>
    <mergeCell ref="L45:R45"/>
    <mergeCell ref="L44:R44"/>
    <mergeCell ref="L43:R43"/>
    <mergeCell ref="U57:AA57"/>
    <mergeCell ref="U58:AA58"/>
    <mergeCell ref="U59:AA59"/>
    <mergeCell ref="U51:AA51"/>
    <mergeCell ref="U52:AA52"/>
    <mergeCell ref="U53:AA53"/>
    <mergeCell ref="U54:AA54"/>
    <mergeCell ref="U55:AA55"/>
    <mergeCell ref="U56:AA56"/>
    <mergeCell ref="L58:R58"/>
    <mergeCell ref="L59:R59"/>
    <mergeCell ref="U39:AA39"/>
    <mergeCell ref="U40:AA40"/>
    <mergeCell ref="U41:AA41"/>
    <mergeCell ref="U42:AA42"/>
    <mergeCell ref="L57:R57"/>
    <mergeCell ref="L46:R46"/>
    <mergeCell ref="L47:R47"/>
    <mergeCell ref="L48:R48"/>
    <mergeCell ref="L49:R49"/>
    <mergeCell ref="L50:R50"/>
    <mergeCell ref="L51:R51"/>
    <mergeCell ref="C57:I57"/>
    <mergeCell ref="C58:I58"/>
    <mergeCell ref="L52:R52"/>
    <mergeCell ref="L53:R53"/>
    <mergeCell ref="L54:R54"/>
    <mergeCell ref="L55:R55"/>
    <mergeCell ref="L56:R56"/>
    <mergeCell ref="C59:I59"/>
    <mergeCell ref="C51:I51"/>
    <mergeCell ref="C52:I52"/>
    <mergeCell ref="C53:I53"/>
    <mergeCell ref="C54:I54"/>
    <mergeCell ref="C55:I55"/>
    <mergeCell ref="C56:I56"/>
    <mergeCell ref="C45:I45"/>
    <mergeCell ref="C46:I46"/>
    <mergeCell ref="C47:I47"/>
    <mergeCell ref="C48:I48"/>
    <mergeCell ref="C49:I49"/>
    <mergeCell ref="C50:I50"/>
    <mergeCell ref="E157:F157"/>
    <mergeCell ref="H157:I157"/>
    <mergeCell ref="K157:L157"/>
    <mergeCell ref="T157:AF157"/>
    <mergeCell ref="C39:I39"/>
    <mergeCell ref="C40:I40"/>
    <mergeCell ref="C41:I41"/>
    <mergeCell ref="C42:I42"/>
    <mergeCell ref="C43:I43"/>
    <mergeCell ref="C44:I44"/>
    <mergeCell ref="AB142:AF142"/>
    <mergeCell ref="AB143:AF143"/>
    <mergeCell ref="AB144:AF144"/>
    <mergeCell ref="J149:AF149"/>
    <mergeCell ref="C152:AF152"/>
    <mergeCell ref="A155:AG156"/>
    <mergeCell ref="AB137:AF137"/>
    <mergeCell ref="AB138:AF138"/>
    <mergeCell ref="AB139:AF139"/>
    <mergeCell ref="AB140:AF140"/>
    <mergeCell ref="AA141:AB141"/>
    <mergeCell ref="AE141:AF141"/>
    <mergeCell ref="AB130:AF130"/>
    <mergeCell ref="AB131:AF131"/>
    <mergeCell ref="AB132:AF132"/>
    <mergeCell ref="AA134:AG134"/>
    <mergeCell ref="AB135:AF135"/>
    <mergeCell ref="AB136:AF136"/>
    <mergeCell ref="AB124:AF124"/>
    <mergeCell ref="AB125:AF125"/>
    <mergeCell ref="AB126:AF126"/>
    <mergeCell ref="AB127:AF127"/>
    <mergeCell ref="AB128:AF128"/>
    <mergeCell ref="AA129:AB129"/>
    <mergeCell ref="AE129:AF129"/>
    <mergeCell ref="AB116:AF116"/>
    <mergeCell ref="AB117:AF117"/>
    <mergeCell ref="AB118:AF118"/>
    <mergeCell ref="AB119:AF119"/>
    <mergeCell ref="AA122:AG122"/>
    <mergeCell ref="AB123:AF123"/>
    <mergeCell ref="AB109:AF109"/>
    <mergeCell ref="AB110:AF110"/>
    <mergeCell ref="AA112:AG112"/>
    <mergeCell ref="AB113:AF113"/>
    <mergeCell ref="AB114:AF114"/>
    <mergeCell ref="AB115:AF115"/>
    <mergeCell ref="AA103:AG103"/>
    <mergeCell ref="AB104:AF104"/>
    <mergeCell ref="AB105:AF105"/>
    <mergeCell ref="AB106:AF106"/>
    <mergeCell ref="AB107:AF107"/>
    <mergeCell ref="AB108:AF108"/>
    <mergeCell ref="AB96:AF96"/>
    <mergeCell ref="AB97:AF97"/>
    <mergeCell ref="AB98:AF98"/>
    <mergeCell ref="AB99:AF99"/>
    <mergeCell ref="AB100:AF100"/>
    <mergeCell ref="AB101:AF101"/>
    <mergeCell ref="AB89:AF89"/>
    <mergeCell ref="AB90:AF90"/>
    <mergeCell ref="AB91:AF91"/>
    <mergeCell ref="AB92:AF92"/>
    <mergeCell ref="AA94:AG94"/>
    <mergeCell ref="AB95:AF95"/>
    <mergeCell ref="AB81:AF81"/>
    <mergeCell ref="AB82:AF82"/>
    <mergeCell ref="AB83:AF83"/>
    <mergeCell ref="AB86:AF86"/>
    <mergeCell ref="AB87:AF87"/>
    <mergeCell ref="AB88:AF88"/>
    <mergeCell ref="AB28:AF28"/>
    <mergeCell ref="AB77:AF77"/>
    <mergeCell ref="AB78:AF78"/>
    <mergeCell ref="AB79:AF79"/>
    <mergeCell ref="AA80:AB80"/>
    <mergeCell ref="AE80:AF80"/>
    <mergeCell ref="U47:AA47"/>
    <mergeCell ref="U48:AA48"/>
    <mergeCell ref="U49:AA49"/>
    <mergeCell ref="U50:AA50"/>
    <mergeCell ref="U43:AA43"/>
    <mergeCell ref="U44:AA44"/>
    <mergeCell ref="U45:AA45"/>
    <mergeCell ref="U46:AA46"/>
    <mergeCell ref="AB24:AF24"/>
    <mergeCell ref="AB25:AF25"/>
    <mergeCell ref="AB26:AF26"/>
    <mergeCell ref="AB27:AF27"/>
    <mergeCell ref="AB8:AF8"/>
    <mergeCell ref="AB9:AF9"/>
    <mergeCell ref="AB15:AF15"/>
    <mergeCell ref="AB17:AF17"/>
    <mergeCell ref="AB18:AF18"/>
    <mergeCell ref="AB19:AF19"/>
    <mergeCell ref="A2:R2"/>
    <mergeCell ref="S2:T2"/>
    <mergeCell ref="U2:AG2"/>
    <mergeCell ref="Q4:U4"/>
    <mergeCell ref="V4:AG4"/>
    <mergeCell ref="Q5:U5"/>
    <mergeCell ref="V5:AG5"/>
    <mergeCell ref="AB20:AF20"/>
    <mergeCell ref="AB21:AF21"/>
  </mergeCells>
  <phoneticPr fontId="1"/>
  <conditionalFormatting sqref="AA68:AE68">
    <cfRule type="containsText" dxfId="15" priority="1" operator="containsText" text="問題あり">
      <formula>NOT(ISERROR(SEARCH("問題あり",AA68)))</formula>
    </cfRule>
  </conditionalFormatting>
  <printOptions horizontalCentered="1"/>
  <pageMargins left="0.23622047244094491" right="0.23622047244094491" top="0.74803149606299213" bottom="0.74803149606299213" header="0.31496062992125984" footer="0.31496062992125984"/>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1</xdr:col>
                    <xdr:colOff>28575</xdr:colOff>
                    <xdr:row>147</xdr:row>
                    <xdr:rowOff>19050</xdr:rowOff>
                  </from>
                  <to>
                    <xdr:col>2</xdr:col>
                    <xdr:colOff>28575</xdr:colOff>
                    <xdr:row>148</xdr:row>
                    <xdr:rowOff>0</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1</xdr:col>
                    <xdr:colOff>28575</xdr:colOff>
                    <xdr:row>148</xdr:row>
                    <xdr:rowOff>9525</xdr:rowOff>
                  </from>
                  <to>
                    <xdr:col>2</xdr:col>
                    <xdr:colOff>28575</xdr:colOff>
                    <xdr:row>149</xdr:row>
                    <xdr:rowOff>0</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11</xdr:col>
                    <xdr:colOff>57150</xdr:colOff>
                    <xdr:row>147</xdr:row>
                    <xdr:rowOff>9525</xdr:rowOff>
                  </from>
                  <to>
                    <xdr:col>12</xdr:col>
                    <xdr:colOff>57150</xdr:colOff>
                    <xdr:row>148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リスト用!#REF!</xm:f>
          </x14:formula1>
          <xm:sqref>AB8:AB9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4" ma:contentTypeDescription="新しいドキュメントを作成します。" ma:contentTypeScope="" ma:versionID="836fee17cd83fb649f74c7ac81db5aeb">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a95148b3f0d225fa9c4b7aaf356b4a5d"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CFBDB1-AF44-4309-8492-4D7EC15D1448}">
  <ds:schemaRefs>
    <ds:schemaRef ds:uri="http://purl.org/dc/dcmitype/"/>
    <ds:schemaRef ds:uri="http://schemas.microsoft.com/office/2006/metadata/properties"/>
    <ds:schemaRef ds:uri="http://www.w3.org/XML/1998/namespace"/>
    <ds:schemaRef ds:uri="http://purl.org/dc/elements/1.1/"/>
    <ds:schemaRef ds:uri="http://schemas.microsoft.com/office/2006/documentManagement/types"/>
    <ds:schemaRef ds:uri="263dbbe5-076b-4606-a03b-9598f5f2f35a"/>
    <ds:schemaRef ds:uri="http://schemas.openxmlformats.org/package/2006/metadata/core-properties"/>
    <ds:schemaRef ds:uri="http://schemas.microsoft.com/office/infopath/2007/PartnerControls"/>
    <ds:schemaRef ds:uri="33f003c0-0d95-44a8-96ef-b6b435aaba2f"/>
    <ds:schemaRef ds:uri="http://purl.org/dc/terms/"/>
  </ds:schemaRefs>
</ds:datastoreItem>
</file>

<file path=customXml/itemProps2.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3.xml><?xml version="1.0" encoding="utf-8"?>
<ds:datastoreItem xmlns:ds="http://schemas.openxmlformats.org/officeDocument/2006/customXml" ds:itemID="{723912E5-D08D-42A0-B732-4FF5405B46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別添</vt:lpstr>
      <vt:lpstr>計画書</vt:lpstr>
      <vt:lpstr>届出書</vt:lpstr>
      <vt:lpstr>全削除←（参考）賃金引き上げ計画書作成のための計算シート</vt:lpstr>
      <vt:lpstr>リスト用</vt:lpstr>
      <vt:lpstr>（別添）_計画書（診療所用）案２</vt:lpstr>
      <vt:lpstr>（別添）_計画書（歯科診療所及びⅡを算定する有床診療所）</vt:lpstr>
      <vt:lpstr>（別添）_計画書（診療所用）案１</vt:lpstr>
      <vt:lpstr>（別添）_計画書（診療所用）案３</vt:lpstr>
      <vt:lpstr>様式98_賃金改善実績報告書（表紙）</vt:lpstr>
      <vt:lpstr>別添_計画書（病院及び有床診療所）</vt:lpstr>
      <vt:lpstr>（別添）_実績報告書（病院及び有床診療所）</vt:lpstr>
      <vt:lpstr>（別添）_実績報告書（無床診療所及びⅡを算定する有床診療所）</vt:lpstr>
      <vt:lpstr>（別添）_実績報告書（歯科診療所及びⅡを算定する有床診療所）</vt:lpstr>
      <vt:lpstr>医療機関集計用シート（横）</vt:lpstr>
      <vt:lpstr>リスト（入院）</vt:lpstr>
      <vt:lpstr>リスト（外来）</vt:lpstr>
      <vt:lpstr>'（別添）_計画書（歯科診療所及びⅡを算定する有床診療所）'!Print_Area</vt:lpstr>
      <vt:lpstr>'（別添）_計画書（診療所用）案１'!Print_Area</vt:lpstr>
      <vt:lpstr>'（別添）_計画書（診療所用）案２'!Print_Area</vt:lpstr>
      <vt:lpstr>'（別添）_計画書（診療所用）案３'!Print_Area</vt:lpstr>
      <vt:lpstr>'（別添）_実績報告書（歯科診療所及びⅡを算定する有床診療所）'!Print_Area</vt:lpstr>
      <vt:lpstr>'（別添）_実績報告書（病院及び有床診療所）'!Print_Area</vt:lpstr>
      <vt:lpstr>'（別添）_実績報告書（無床診療所及びⅡを算定する有床診療所）'!Print_Area</vt:lpstr>
      <vt:lpstr>計画書!Print_Area</vt:lpstr>
      <vt:lpstr>'全削除←（参考）賃金引き上げ計画書作成のための計算シート'!Print_Area</vt:lpstr>
      <vt:lpstr>届出書!Print_Area</vt:lpstr>
      <vt:lpstr>別添!Print_Area</vt:lpstr>
      <vt:lpstr>'別添_計画書（病院及び有床診療所）'!Print_Area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2024-02-28T03:25:51Z</dcterms:created>
  <dcterms:modified xsi:type="dcterms:W3CDTF">2025-03-13T04:30:50Z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